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arahona\Desktop\Valdivia\L4\"/>
    </mc:Choice>
  </mc:AlternateContent>
  <bookViews>
    <workbookView xWindow="0" yWindow="0" windowWidth="23010" windowHeight="7455" tabRatio="603"/>
  </bookViews>
  <sheets>
    <sheet name="TAPA" sheetId="11" r:id="rId1"/>
    <sheet name="Operador L4" sheetId="10" r:id="rId2"/>
    <sheet name="4-I" sheetId="5" r:id="rId3"/>
    <sheet name="4-R" sheetId="4" r:id="rId4"/>
  </sheets>
  <definedNames>
    <definedName name="_xlnm.Print_Area" localSheetId="2">'4-I'!$B$2:$I$37</definedName>
    <definedName name="_xlnm.Print_Area" localSheetId="3">'4-R'!$B$2:$I$37</definedName>
    <definedName name="_xlnm.Print_Area" localSheetId="1">'Operador L4'!$B$2:$J$35</definedName>
    <definedName name="_xlnm.Print_Area" localSheetId="0">TAPA!$B$4:$J$18</definedName>
    <definedName name="_xlnm.Print_Titles" localSheetId="1">'Operador L4'!$31:$31</definedName>
  </definedNames>
  <calcPr calcId="152511"/>
</workbook>
</file>

<file path=xl/calcChain.xml><?xml version="1.0" encoding="utf-8"?>
<calcChain xmlns="http://schemas.openxmlformats.org/spreadsheetml/2006/main">
  <c r="G37" i="4" l="1"/>
  <c r="E37" i="4"/>
  <c r="G37" i="5" l="1"/>
  <c r="E7" i="5" l="1"/>
  <c r="D7" i="5"/>
  <c r="E37" i="5" l="1"/>
  <c r="F7" i="4"/>
  <c r="F7" i="5"/>
  <c r="B7" i="4"/>
  <c r="D11" i="10"/>
  <c r="D10" i="10"/>
  <c r="D9" i="10"/>
  <c r="I8" i="10"/>
  <c r="B4" i="11"/>
  <c r="L33" i="10"/>
  <c r="L32" i="10"/>
  <c r="D14" i="10"/>
  <c r="I11" i="10"/>
  <c r="D13" i="10"/>
  <c r="E7" i="4" l="1"/>
  <c r="D7" i="4"/>
  <c r="C4" i="10"/>
  <c r="B2" i="4"/>
  <c r="B2" i="5"/>
</calcChain>
</file>

<file path=xl/sharedStrings.xml><?xml version="1.0" encoding="utf-8"?>
<sst xmlns="http://schemas.openxmlformats.org/spreadsheetml/2006/main" count="162" uniqueCount="88">
  <si>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</si>
  <si>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</si>
  <si>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</si>
  <si>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</si>
  <si>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</si>
  <si>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</si>
  <si>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</si>
  <si>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</si>
  <si>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</si>
  <si>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</si>
  <si>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</si>
  <si>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</si>
  <si>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</si>
  <si>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</si>
  <si>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</si>
  <si>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</si>
  <si>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</si>
  <si>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</si>
  <si>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</si>
  <si>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</si>
  <si>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</si>
  <si>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</si>
  <si>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</si>
  <si>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</si>
  <si>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</si>
  <si>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</si>
  <si>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</si>
  <si>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</si>
  <si>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</si>
  <si>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</si>
  <si>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</si>
  <si>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</si>
  <si>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</si>
  <si>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</si>
  <si>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</si>
  <si>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</si>
  <si>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</si>
  <si>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</si>
  <si>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</si>
  <si>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</si>
  <si>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</si>
  <si>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</si>
  <si>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</si>
  <si>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</si>
  <si>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</si>
  <si>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</si>
  <si>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</si>
  <si>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</si>
  <si>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</si>
  <si>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</si>
  <si>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</si>
  <si>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</si>
  <si>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</si>
  <si>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</si>
  <si>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</si>
  <si>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</si>
  <si>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</si>
  <si>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</si>
  <si>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</si>
  <si>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</si>
  <si>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</si>
  <si>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</si>
  <si>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</si>
  <si>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</si>
  <si>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NO</t>
  </si>
  <si>
    <t>SI</t>
  </si>
  <si>
    <t>Realizado por</t>
  </si>
  <si>
    <t>Revisado por</t>
  </si>
  <si>
    <t>ID_Servicio</t>
  </si>
  <si>
    <t>∆</t>
  </si>
  <si>
    <t>KM Base Rex</t>
  </si>
  <si>
    <t>XIV</t>
  </si>
  <si>
    <t>David Manríquez</t>
  </si>
  <si>
    <t>76.551.648-K</t>
  </si>
  <si>
    <t>Rutaustral</t>
  </si>
  <si>
    <t>Plan Covid 19</t>
  </si>
  <si>
    <t>POR</t>
  </si>
  <si>
    <t>L4</t>
  </si>
  <si>
    <t>EMPRESA DE TRANSPORTE REGIONAL SUR S.A.</t>
  </si>
  <si>
    <t>Luis Ademar Jaramillo Mora</t>
  </si>
  <si>
    <t>96.714.190-9</t>
  </si>
  <si>
    <t>6.355.225-9</t>
  </si>
  <si>
    <t>LAS GAVIOTAS</t>
  </si>
  <si>
    <t>ISLA TEJA</t>
  </si>
  <si>
    <t>Alta</t>
  </si>
  <si>
    <t>Media</t>
  </si>
  <si>
    <t>Normal</t>
  </si>
  <si>
    <t>VALDIVIA_L4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</si>
</sst>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"/>
  </numFmts>
  <fonts count="27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  <font>
      <sz val="12"/>
      <color theme="1"/>
      <name val="Calibri"/>
      <family val="2"/>
      <charset val="129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0"/>
      <color theme="0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Trebuchet MS"/>
      <family val="2"/>
    </font>
    <font>
      <sz val="11"/>
      <color rgb="FFFF0000"/>
      <name val="Trebuchet MS"/>
      <family val="2"/>
    </font>
    <font>
      <u/>
      <sz val="11"/>
      <color rgb="FFFF0000"/>
      <name val="Trebuchet MS"/>
      <family val="2"/>
    </font>
    <font>
      <sz val="11"/>
      <color rgb="FF000000"/>
      <name val="Arial"/>
      <family val="2"/>
    </font>
    <font>
      <sz val="8"/>
      <color rgb="FF000000"/>
      <name val="Verdana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5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6" borderId="1" xfId="0" applyFont="1" applyFill="1" applyBorder="1" applyAlignment="1">
      <alignment horizontal="left"/>
    </xf>
    <xf numFmtId="0" fontId="15" fillId="0" borderId="0" xfId="0" applyFont="1"/>
    <xf numFmtId="164" fontId="9" fillId="3" borderId="1" xfId="0" applyNumberFormat="1" applyFont="1" applyFill="1" applyBorder="1" applyAlignment="1">
      <alignment horizontal="left"/>
    </xf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165" fontId="16" fillId="0" borderId="0" xfId="0" applyNumberFormat="1" applyFont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21" fillId="0" borderId="0" xfId="0" applyFont="1"/>
    <xf numFmtId="0" fontId="10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0" fontId="23" fillId="0" borderId="0" xfId="0" applyFont="1"/>
    <xf numFmtId="0" fontId="9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2" fontId="0" fillId="8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L21"/>
  <sheetViews>
    <sheetView showGridLines="0" tabSelected="1" zoomScale="70" zoomScaleNormal="70" zoomScaleSheetLayoutView="70" workbookViewId="0">
      <selection activeCell="D19" sqref="D19"/>
    </sheetView>
  </sheetViews>
  <sheetFormatPr baseColWidth="10" defaultColWidth="11.42578125" defaultRowHeight="16.5"/>
  <cols>
    <col min="1" max="1" width="3.28515625" customWidth="1"/>
    <col min="2" max="2" width="20" style="14" customWidth="1"/>
    <col min="3" max="4" width="20" style="15" customWidth="1"/>
    <col min="5" max="5" width="8" style="15" customWidth="1"/>
    <col min="6" max="6" width="22.7109375" style="15" customWidth="1"/>
    <col min="7" max="7" width="15.28515625" style="15" customWidth="1"/>
    <col min="8" max="9" width="15.28515625" style="14" customWidth="1"/>
    <col min="10" max="10" width="8.28515625" style="14" customWidth="1"/>
    <col min="11" max="16384" width="11.42578125" style="14"/>
  </cols>
  <sheetData>
    <row r="2" spans="1:12">
      <c r="B2"/>
      <c r="C2"/>
      <c r="D2"/>
      <c r="E2"/>
      <c r="F2"/>
      <c r="G2"/>
      <c r="H2"/>
      <c r="I2"/>
      <c r="J2"/>
    </row>
    <row r="3" spans="1:12" customFormat="1" ht="15"/>
    <row r="4" spans="1:12" ht="53.25" customHeight="1">
      <c r="B4" s="65" t="str">
        <f>+D12&amp;"_"&amp;D13&amp;"_"&amp;D14&amp;"_"&amp;D15&amp;"_"&amp;I12&amp;"_"&amp;YEAR(D17)&amp;"_"&amp;I13</f>
        <v>POR_XIV_VALDIVIA_L4_L4_Normal_2021_7</v>
      </c>
      <c r="C4" s="65"/>
      <c r="D4" s="65"/>
      <c r="E4" s="65"/>
      <c r="F4" s="65"/>
      <c r="G4" s="65"/>
      <c r="H4" s="65"/>
      <c r="I4" s="65"/>
      <c r="J4" s="65"/>
      <c r="L4" s="34"/>
    </row>
    <row r="5" spans="1:12" s="26" customFormat="1" ht="15.75">
      <c r="A5" s="25"/>
      <c r="B5"/>
      <c r="C5"/>
      <c r="D5"/>
      <c r="E5"/>
      <c r="F5"/>
      <c r="G5"/>
      <c r="H5"/>
      <c r="I5"/>
      <c r="J5"/>
    </row>
    <row r="6" spans="1:12" s="26" customFormat="1" ht="15.75">
      <c r="A6" s="25"/>
      <c r="B6"/>
      <c r="C6"/>
      <c r="D6"/>
      <c r="E6"/>
      <c r="F6"/>
      <c r="G6"/>
      <c r="H6"/>
      <c r="I6"/>
      <c r="J6"/>
    </row>
    <row r="7" spans="1:12" s="26" customFormat="1" ht="15.75">
      <c r="A7" s="25"/>
      <c r="B7"/>
      <c r="C7"/>
      <c r="D7"/>
      <c r="E7"/>
      <c r="F7"/>
      <c r="G7"/>
      <c r="H7"/>
      <c r="I7"/>
      <c r="J7"/>
    </row>
    <row r="8" spans="1:12" s="26" customFormat="1" ht="15.75">
      <c r="A8" s="25"/>
      <c r="B8"/>
      <c r="C8"/>
      <c r="D8"/>
      <c r="E8"/>
      <c r="F8"/>
      <c r="G8"/>
      <c r="H8"/>
      <c r="I8"/>
      <c r="J8"/>
      <c r="K8" s="30"/>
      <c r="L8" s="33"/>
    </row>
    <row r="9" spans="1:12" s="26" customFormat="1" ht="15.75">
      <c r="A9" s="25"/>
      <c r="B9"/>
      <c r="C9"/>
      <c r="D9"/>
      <c r="E9"/>
      <c r="F9"/>
      <c r="G9"/>
      <c r="H9"/>
      <c r="I9"/>
      <c r="J9"/>
      <c r="K9" s="31"/>
      <c r="L9" s="31"/>
    </row>
    <row r="10" spans="1:12">
      <c r="B10"/>
      <c r="C10"/>
      <c r="D10"/>
      <c r="E10"/>
      <c r="F10"/>
      <c r="G10"/>
      <c r="H10"/>
      <c r="I10"/>
      <c r="J10"/>
      <c r="K10" s="32"/>
      <c r="L10" s="32"/>
    </row>
    <row r="11" spans="1:12">
      <c r="B11"/>
      <c r="C11"/>
      <c r="D11"/>
      <c r="E11"/>
      <c r="F11"/>
      <c r="G11"/>
      <c r="H11"/>
      <c r="I11"/>
      <c r="J11"/>
    </row>
    <row r="12" spans="1:12" customFormat="1">
      <c r="B12" s="63" t="s">
        <v>41</v>
      </c>
      <c r="C12" s="63"/>
      <c r="D12" s="64" t="s">
        <v>76</v>
      </c>
      <c r="E12" s="64"/>
      <c r="G12" s="63" t="s">
        <v>42</v>
      </c>
      <c r="H12" s="63"/>
      <c r="I12" s="64" t="s">
        <v>86</v>
      </c>
      <c r="J12" s="64"/>
    </row>
    <row r="13" spans="1:12" customFormat="1">
      <c r="B13" s="63" t="s">
        <v>43</v>
      </c>
      <c r="C13" s="63"/>
      <c r="D13" s="64" t="s">
        <v>71</v>
      </c>
      <c r="E13" s="64"/>
      <c r="G13" s="63" t="s">
        <v>48</v>
      </c>
      <c r="H13" s="63"/>
      <c r="I13" s="64">
        <v>7</v>
      </c>
      <c r="J13" s="64"/>
    </row>
    <row r="14" spans="1:12" customFormat="1">
      <c r="B14" s="63" t="s">
        <v>45</v>
      </c>
      <c r="C14" s="63"/>
      <c r="D14" s="64" t="s">
        <v>87</v>
      </c>
      <c r="E14" s="64"/>
    </row>
    <row r="15" spans="1:12">
      <c r="B15" s="63" t="s">
        <v>47</v>
      </c>
      <c r="C15" s="63"/>
      <c r="D15" s="64" t="s">
        <v>77</v>
      </c>
      <c r="E15" s="64"/>
    </row>
    <row r="16" spans="1:12">
      <c r="B16" s="20"/>
      <c r="C16" s="20"/>
    </row>
    <row r="17" spans="2:10">
      <c r="B17" s="63" t="s">
        <v>49</v>
      </c>
      <c r="C17" s="63"/>
      <c r="D17" s="29">
        <v>44260</v>
      </c>
      <c r="F17" s="27" t="s">
        <v>66</v>
      </c>
      <c r="G17" s="66" t="s">
        <v>72</v>
      </c>
      <c r="H17" s="66"/>
      <c r="I17" s="66"/>
      <c r="J17" s="66"/>
    </row>
    <row r="18" spans="2:10">
      <c r="B18" s="63" t="s">
        <v>50</v>
      </c>
      <c r="C18" s="63"/>
      <c r="D18" s="29">
        <v>44261</v>
      </c>
      <c r="F18" s="27" t="s">
        <v>67</v>
      </c>
      <c r="G18" s="66"/>
      <c r="H18" s="66"/>
      <c r="I18" s="66"/>
      <c r="J18" s="66"/>
    </row>
    <row r="21" spans="2:10">
      <c r="F21" s="2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48" priority="20" stopIfTrue="1">
      <formula>D12=""</formula>
    </cfRule>
  </conditionalFormatting>
  <conditionalFormatting sqref="D13:E13">
    <cfRule type="expression" dxfId="47" priority="19" stopIfTrue="1">
      <formula>D13=""</formula>
    </cfRule>
  </conditionalFormatting>
  <conditionalFormatting sqref="D14:E14">
    <cfRule type="expression" dxfId="46" priority="18" stopIfTrue="1">
      <formula>D14=""</formula>
    </cfRule>
  </conditionalFormatting>
  <conditionalFormatting sqref="D15:E15">
    <cfRule type="expression" dxfId="45" priority="17" stopIfTrue="1">
      <formula>D15=""</formula>
    </cfRule>
  </conditionalFormatting>
  <conditionalFormatting sqref="I12:J12">
    <cfRule type="expression" dxfId="44" priority="16" stopIfTrue="1">
      <formula>I12=""</formula>
    </cfRule>
  </conditionalFormatting>
  <conditionalFormatting sqref="I13:J13">
    <cfRule type="expression" dxfId="43" priority="15" stopIfTrue="1">
      <formula>I13=""</formula>
    </cfRule>
  </conditionalFormatting>
  <conditionalFormatting sqref="D17">
    <cfRule type="expression" dxfId="42" priority="6" stopIfTrue="1">
      <formula>D17=""</formula>
    </cfRule>
  </conditionalFormatting>
  <conditionalFormatting sqref="G17:J17">
    <cfRule type="expression" dxfId="41" priority="4" stopIfTrue="1">
      <formula>G17=""</formula>
    </cfRule>
  </conditionalFormatting>
  <conditionalFormatting sqref="G18:J18">
    <cfRule type="expression" dxfId="40" priority="3" stopIfTrue="1">
      <formula>G18=""</formula>
    </cfRule>
  </conditionalFormatting>
  <conditionalFormatting sqref="D18">
    <cfRule type="expression" dxfId="39" priority="1" stopIfTrue="1">
      <formula>D18=""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R41"/>
  <sheetViews>
    <sheetView showGridLines="0" topLeftCell="A13" zoomScale="70" zoomScaleNormal="70" zoomScaleSheetLayoutView="70" workbookViewId="0">
      <selection activeCell="F15" sqref="F15"/>
    </sheetView>
  </sheetViews>
  <sheetFormatPr baseColWidth="10" defaultColWidth="11.42578125" defaultRowHeight="16.5"/>
  <cols>
    <col min="1" max="1" width="3.28515625" customWidth="1"/>
    <col min="2" max="2" width="20" style="15" customWidth="1"/>
    <col min="3" max="3" width="24" style="15" customWidth="1"/>
    <col min="4" max="4" width="20" style="24" customWidth="1"/>
    <col min="5" max="5" width="9.42578125" style="15" customWidth="1"/>
    <col min="6" max="6" width="17" style="15" customWidth="1"/>
    <col min="7" max="7" width="20.28515625" style="15" customWidth="1"/>
    <col min="8" max="8" width="11.7109375" style="15" customWidth="1"/>
    <col min="9" max="9" width="16.28515625" style="15" bestFit="1" customWidth="1"/>
    <col min="10" max="10" width="16" style="14" customWidth="1"/>
    <col min="11" max="11" width="0" style="14" hidden="1" customWidth="1"/>
    <col min="12" max="12" width="13.28515625" style="14" hidden="1" customWidth="1"/>
    <col min="13" max="16384" width="11.42578125" style="14"/>
  </cols>
  <sheetData>
    <row r="1" spans="1:18">
      <c r="B1" s="14"/>
      <c r="D1" s="15"/>
      <c r="H1" s="14"/>
      <c r="I1" s="14"/>
      <c r="K1" s="45"/>
      <c r="L1" s="45"/>
      <c r="M1" s="45"/>
      <c r="N1" s="45"/>
      <c r="O1" s="45"/>
      <c r="P1" s="45"/>
      <c r="Q1" s="45"/>
      <c r="R1" s="45"/>
    </row>
    <row r="2" spans="1:18" ht="21">
      <c r="B2" s="67" t="s">
        <v>38</v>
      </c>
      <c r="C2" s="67"/>
      <c r="D2" s="67"/>
      <c r="E2" s="67"/>
      <c r="F2" s="67"/>
      <c r="G2" s="67"/>
      <c r="H2" s="67"/>
      <c r="I2" s="67"/>
      <c r="J2" s="67"/>
      <c r="K2" s="45"/>
      <c r="L2" s="41"/>
      <c r="M2" s="41"/>
      <c r="N2" s="41"/>
      <c r="O2" s="41"/>
      <c r="P2" s="45"/>
      <c r="Q2" s="45"/>
      <c r="R2" s="45"/>
    </row>
    <row r="3" spans="1:18" customFormat="1" ht="15">
      <c r="K3" s="46"/>
      <c r="L3" s="42"/>
      <c r="M3" s="42"/>
      <c r="N3" s="42"/>
      <c r="O3" s="42"/>
      <c r="P3" s="46"/>
      <c r="Q3" s="46"/>
      <c r="R3" s="46"/>
    </row>
    <row r="4" spans="1:18" s="17" customFormat="1" ht="18.75">
      <c r="A4" s="12"/>
      <c r="B4" s="16" t="s">
        <v>39</v>
      </c>
      <c r="C4" s="68" t="str">
        <f>+D8&amp;"_"&amp;D9&amp;"_"&amp;D10&amp;"_"&amp;D11&amp;"_"&amp;I8&amp;"_"&amp;YEAR(D13)&amp;"_"&amp;I11</f>
        <v>POR_XIV_VALDIVIA_L4_L4_Normal_2021_7</v>
      </c>
      <c r="D4" s="68"/>
      <c r="E4" s="68"/>
      <c r="F4" s="68"/>
      <c r="G4" s="68"/>
      <c r="H4" s="68"/>
      <c r="I4" s="68"/>
      <c r="J4" s="68"/>
      <c r="K4" s="47"/>
      <c r="L4" s="43"/>
      <c r="M4" s="44"/>
      <c r="N4" s="44"/>
      <c r="O4" s="44"/>
      <c r="P4" s="47"/>
      <c r="Q4" s="47"/>
      <c r="R4" s="47"/>
    </row>
    <row r="5" spans="1:18">
      <c r="B5" s="14"/>
      <c r="D5" s="15"/>
      <c r="H5" s="14"/>
      <c r="I5" s="14"/>
      <c r="K5" s="45"/>
      <c r="L5" s="41"/>
      <c r="M5" s="41"/>
      <c r="N5" s="41"/>
      <c r="O5" s="41"/>
      <c r="P5" s="45"/>
      <c r="Q5" s="45"/>
      <c r="R5" s="45"/>
    </row>
    <row r="6" spans="1:18" ht="18">
      <c r="B6" s="18" t="s">
        <v>40</v>
      </c>
      <c r="D6" s="15"/>
      <c r="H6" s="14"/>
      <c r="I6" s="14"/>
      <c r="K6" s="45"/>
      <c r="L6" s="41"/>
      <c r="M6" s="41"/>
      <c r="N6" s="41"/>
      <c r="O6" s="41"/>
      <c r="P6" s="45"/>
      <c r="Q6" s="45"/>
      <c r="R6" s="45"/>
    </row>
    <row r="7" spans="1:18" ht="9" customHeight="1">
      <c r="B7" s="18"/>
      <c r="D7" s="15"/>
      <c r="H7" s="14"/>
      <c r="I7" s="14"/>
      <c r="K7" s="45"/>
      <c r="L7" s="41"/>
      <c r="M7" s="41"/>
      <c r="N7" s="41"/>
      <c r="O7" s="41"/>
      <c r="P7" s="45"/>
      <c r="Q7" s="45"/>
      <c r="R7" s="45"/>
    </row>
    <row r="8" spans="1:18">
      <c r="B8" s="63" t="s">
        <v>41</v>
      </c>
      <c r="C8" s="63"/>
      <c r="D8" s="64" t="s">
        <v>76</v>
      </c>
      <c r="E8" s="64"/>
      <c r="F8" s="19"/>
      <c r="G8" s="63" t="s">
        <v>42</v>
      </c>
      <c r="H8" s="63"/>
      <c r="I8" s="64" t="str">
        <f>+TAPA!I12</f>
        <v>Normal</v>
      </c>
      <c r="J8" s="64"/>
      <c r="K8" s="45"/>
      <c r="L8" s="41"/>
      <c r="M8" s="41"/>
      <c r="N8" s="41"/>
      <c r="O8" s="41"/>
      <c r="P8" s="45"/>
      <c r="Q8" s="45"/>
      <c r="R8" s="45"/>
    </row>
    <row r="9" spans="1:18">
      <c r="B9" s="63" t="s">
        <v>43</v>
      </c>
      <c r="C9" s="63"/>
      <c r="D9" s="64" t="str">
        <f>+TAPA!D13</f>
        <v>XIV</v>
      </c>
      <c r="E9" s="64"/>
      <c r="F9" s="19"/>
      <c r="G9" s="63" t="s">
        <v>44</v>
      </c>
      <c r="H9" s="63"/>
      <c r="I9" s="64" t="s">
        <v>75</v>
      </c>
      <c r="J9" s="64"/>
      <c r="K9" s="45"/>
      <c r="L9" s="41"/>
      <c r="M9" s="41"/>
      <c r="N9" s="41"/>
      <c r="O9" s="41"/>
      <c r="P9" s="45"/>
      <c r="Q9" s="45"/>
      <c r="R9" s="45"/>
    </row>
    <row r="10" spans="1:18">
      <c r="B10" s="63" t="s">
        <v>45</v>
      </c>
      <c r="C10" s="63"/>
      <c r="D10" s="64" t="str">
        <f>+TAPA!D14</f>
        <v>VALDIVIA_L4</v>
      </c>
      <c r="E10" s="64"/>
      <c r="F10" s="19"/>
      <c r="G10" s="63" t="s">
        <v>46</v>
      </c>
      <c r="H10" s="63"/>
      <c r="I10" s="64" t="s">
        <v>64</v>
      </c>
      <c r="J10" s="64"/>
      <c r="K10" s="45"/>
      <c r="L10" s="41"/>
      <c r="M10" s="41"/>
      <c r="N10" s="41"/>
      <c r="O10" s="41"/>
      <c r="P10" s="45"/>
      <c r="Q10" s="45"/>
      <c r="R10" s="45"/>
    </row>
    <row r="11" spans="1:18">
      <c r="B11" s="63" t="s">
        <v>47</v>
      </c>
      <c r="C11" s="63"/>
      <c r="D11" s="64" t="str">
        <f>+TAPA!D15</f>
        <v>L4</v>
      </c>
      <c r="E11" s="64"/>
      <c r="F11" s="19"/>
      <c r="G11" s="63" t="s">
        <v>48</v>
      </c>
      <c r="H11" s="63"/>
      <c r="I11" s="64">
        <f>TAPA!I13</f>
        <v>7</v>
      </c>
      <c r="J11" s="64"/>
      <c r="K11" s="45"/>
      <c r="L11" s="41"/>
      <c r="M11" s="41"/>
      <c r="N11" s="41"/>
      <c r="O11" s="41"/>
      <c r="P11" s="45"/>
      <c r="Q11" s="45"/>
      <c r="R11" s="45"/>
    </row>
    <row r="12" spans="1:18" customFormat="1" ht="15">
      <c r="B12" s="20"/>
      <c r="C12" s="20"/>
      <c r="D12" s="20"/>
      <c r="E12" s="20"/>
      <c r="F12" s="20"/>
      <c r="G12" s="20"/>
      <c r="H12" s="20"/>
      <c r="I12" s="20"/>
      <c r="K12" s="46"/>
      <c r="L12" s="46"/>
      <c r="M12" s="46"/>
      <c r="N12" s="46"/>
      <c r="O12" s="46"/>
      <c r="P12" s="46"/>
      <c r="Q12" s="46"/>
      <c r="R12" s="46"/>
    </row>
    <row r="13" spans="1:18">
      <c r="B13" s="63" t="s">
        <v>49</v>
      </c>
      <c r="C13" s="63"/>
      <c r="D13" s="29">
        <f>TAPA!D17</f>
        <v>44260</v>
      </c>
      <c r="E13" s="19"/>
      <c r="F13" s="19"/>
      <c r="G13"/>
      <c r="H13"/>
      <c r="I13" s="14"/>
      <c r="K13" s="45"/>
      <c r="L13" s="45"/>
      <c r="M13" s="45"/>
      <c r="N13" s="45"/>
      <c r="O13" s="45"/>
      <c r="P13" s="45"/>
      <c r="Q13" s="45"/>
      <c r="R13" s="45"/>
    </row>
    <row r="14" spans="1:18">
      <c r="B14" s="63" t="s">
        <v>50</v>
      </c>
      <c r="C14" s="63"/>
      <c r="D14" s="29">
        <f>+TAPA!D18</f>
        <v>44261</v>
      </c>
      <c r="E14" s="19"/>
      <c r="F14" s="19"/>
      <c r="G14" s="19"/>
      <c r="H14" s="19"/>
      <c r="I14" s="14"/>
      <c r="K14" s="45"/>
      <c r="L14" s="45"/>
      <c r="M14" s="45"/>
      <c r="N14" s="45"/>
      <c r="O14" s="45"/>
      <c r="P14" s="45"/>
      <c r="Q14" s="45"/>
      <c r="R14" s="45"/>
    </row>
    <row r="15" spans="1:18">
      <c r="B15" s="14"/>
      <c r="C15" s="14"/>
      <c r="D15" s="14"/>
      <c r="F15" s="14"/>
      <c r="G15" s="14"/>
      <c r="H15" s="14"/>
      <c r="I15" s="14"/>
      <c r="K15" s="45"/>
      <c r="L15" s="45"/>
      <c r="M15" s="45"/>
      <c r="N15" s="45"/>
      <c r="O15" s="45"/>
      <c r="P15" s="45"/>
      <c r="Q15" s="45"/>
      <c r="R15" s="45"/>
    </row>
    <row r="16" spans="1:18" ht="18">
      <c r="B16" s="18" t="s">
        <v>51</v>
      </c>
      <c r="D16" s="15"/>
      <c r="G16" s="14"/>
      <c r="H16" s="14"/>
      <c r="I16" s="14"/>
      <c r="K16" s="45"/>
      <c r="L16" s="45"/>
      <c r="M16" s="45"/>
      <c r="N16" s="45"/>
      <c r="O16" s="45"/>
      <c r="P16" s="45"/>
      <c r="Q16" s="45"/>
      <c r="R16" s="45"/>
    </row>
    <row r="17" spans="2:12" ht="6.75" customHeight="1">
      <c r="B17" s="14"/>
      <c r="D17" s="15"/>
      <c r="H17" s="14"/>
      <c r="I17" s="14"/>
    </row>
    <row r="18" spans="2:12">
      <c r="B18" s="71" t="s">
        <v>52</v>
      </c>
      <c r="C18" s="72"/>
      <c r="D18" s="76" t="s">
        <v>78</v>
      </c>
      <c r="E18" s="77"/>
      <c r="F18" s="77"/>
      <c r="G18" s="78"/>
      <c r="H18" s="14"/>
      <c r="I18" s="21" t="s">
        <v>53</v>
      </c>
      <c r="J18" s="51" t="s">
        <v>80</v>
      </c>
    </row>
    <row r="19" spans="2:12">
      <c r="B19" s="71" t="s">
        <v>54</v>
      </c>
      <c r="C19" s="72"/>
      <c r="D19" s="76">
        <v>400011</v>
      </c>
      <c r="E19" s="77"/>
      <c r="F19" s="77"/>
      <c r="G19" s="78"/>
      <c r="H19" s="14"/>
      <c r="I19"/>
      <c r="J19"/>
    </row>
    <row r="20" spans="2:12">
      <c r="B20" s="71" t="s">
        <v>55</v>
      </c>
      <c r="C20" s="72"/>
      <c r="D20" s="73" t="s">
        <v>79</v>
      </c>
      <c r="E20" s="74"/>
      <c r="F20" s="74"/>
      <c r="G20" s="75"/>
      <c r="H20" s="14"/>
      <c r="I20" s="21" t="s">
        <v>53</v>
      </c>
      <c r="J20" s="51" t="s">
        <v>81</v>
      </c>
    </row>
    <row r="21" spans="2:12">
      <c r="B21" s="71" t="s">
        <v>56</v>
      </c>
      <c r="C21" s="72"/>
      <c r="D21" s="73" t="s">
        <v>74</v>
      </c>
      <c r="E21" s="74"/>
      <c r="F21" s="74"/>
      <c r="G21" s="75"/>
      <c r="H21" s="14"/>
      <c r="I21" s="21" t="s">
        <v>53</v>
      </c>
      <c r="J21" s="53" t="s">
        <v>73</v>
      </c>
    </row>
    <row r="22" spans="2:12" customFormat="1" ht="15"/>
    <row r="23" spans="2:12" customFormat="1" ht="18">
      <c r="B23" s="18" t="s">
        <v>57</v>
      </c>
      <c r="D23" s="50"/>
    </row>
    <row r="24" spans="2:12" customFormat="1" ht="6.75" customHeight="1">
      <c r="D24" s="35"/>
    </row>
    <row r="25" spans="2:12">
      <c r="B25" s="63" t="s">
        <v>58</v>
      </c>
      <c r="C25" s="63"/>
      <c r="D25" s="36">
        <v>8</v>
      </c>
      <c r="E25"/>
      <c r="F25"/>
      <c r="G25"/>
      <c r="H25"/>
      <c r="I25" s="14"/>
    </row>
    <row r="26" spans="2:12">
      <c r="B26" s="63" t="s">
        <v>59</v>
      </c>
      <c r="C26" s="63"/>
      <c r="D26" s="36">
        <v>34</v>
      </c>
      <c r="H26" s="14"/>
      <c r="I26" s="14"/>
    </row>
    <row r="27" spans="2:12">
      <c r="B27" s="63" t="s">
        <v>60</v>
      </c>
      <c r="C27" s="63"/>
      <c r="D27" s="36">
        <v>20</v>
      </c>
      <c r="H27" s="14"/>
      <c r="I27" s="14"/>
    </row>
    <row r="28" spans="2:12">
      <c r="B28" s="14"/>
      <c r="D28" s="37"/>
      <c r="H28" s="14"/>
      <c r="I28" s="14"/>
    </row>
    <row r="29" spans="2:12" ht="18">
      <c r="B29" s="18" t="s">
        <v>61</v>
      </c>
      <c r="D29" s="37"/>
      <c r="H29" s="14"/>
      <c r="I29" s="14"/>
    </row>
    <row r="30" spans="2:12" ht="7.5" customHeight="1">
      <c r="B30" s="14"/>
      <c r="D30" s="37"/>
      <c r="H30" s="14"/>
      <c r="I30" s="14"/>
    </row>
    <row r="31" spans="2:12" ht="30.75" customHeight="1">
      <c r="B31" s="22" t="s">
        <v>1</v>
      </c>
      <c r="C31" s="22" t="s">
        <v>2</v>
      </c>
      <c r="D31" s="38" t="s">
        <v>62</v>
      </c>
      <c r="E31" s="79" t="s">
        <v>3</v>
      </c>
      <c r="F31" s="79"/>
      <c r="G31" s="79" t="s">
        <v>4</v>
      </c>
      <c r="H31" s="79"/>
      <c r="I31" s="39" t="s">
        <v>68</v>
      </c>
      <c r="J31" s="22" t="s">
        <v>63</v>
      </c>
      <c r="K31" s="48" t="s">
        <v>70</v>
      </c>
      <c r="L31" s="48" t="s">
        <v>69</v>
      </c>
    </row>
    <row r="32" spans="2:12">
      <c r="B32" s="23">
        <v>4</v>
      </c>
      <c r="C32" s="23" t="s">
        <v>37</v>
      </c>
      <c r="D32" s="62">
        <v>17.28</v>
      </c>
      <c r="E32" s="69" t="s">
        <v>82</v>
      </c>
      <c r="F32" s="70"/>
      <c r="G32" s="69" t="s">
        <v>83</v>
      </c>
      <c r="H32" s="70"/>
      <c r="I32" s="23"/>
      <c r="J32" s="23" t="s">
        <v>65</v>
      </c>
      <c r="K32" s="40"/>
      <c r="L32" s="40">
        <f>+D32-K32</f>
        <v>17.28</v>
      </c>
    </row>
    <row r="33" spans="2:12">
      <c r="B33" s="23">
        <v>4</v>
      </c>
      <c r="C33" s="23" t="s">
        <v>36</v>
      </c>
      <c r="D33" s="62">
        <v>19.04</v>
      </c>
      <c r="E33" s="69" t="s">
        <v>83</v>
      </c>
      <c r="F33" s="70"/>
      <c r="G33" s="69" t="s">
        <v>82</v>
      </c>
      <c r="H33" s="70"/>
      <c r="I33" s="23"/>
      <c r="J33" s="23" t="s">
        <v>65</v>
      </c>
      <c r="K33" s="40"/>
      <c r="L33" s="40">
        <f>+D33-K33</f>
        <v>19.04</v>
      </c>
    </row>
    <row r="34" spans="2:12">
      <c r="B34" s="50"/>
    </row>
    <row r="41" spans="2:12">
      <c r="K41" s="52"/>
    </row>
  </sheetData>
  <mergeCells count="37">
    <mergeCell ref="D19:G19"/>
    <mergeCell ref="B13:C13"/>
    <mergeCell ref="E31:F31"/>
    <mergeCell ref="G31:H31"/>
    <mergeCell ref="B18:C18"/>
    <mergeCell ref="D18:G18"/>
    <mergeCell ref="B19:C19"/>
    <mergeCell ref="B20:C20"/>
    <mergeCell ref="D20:G20"/>
    <mergeCell ref="E33:F33"/>
    <mergeCell ref="G32:H32"/>
    <mergeCell ref="G33:H33"/>
    <mergeCell ref="B26:C26"/>
    <mergeCell ref="B21:C21"/>
    <mergeCell ref="D21:G21"/>
    <mergeCell ref="B25:C25"/>
    <mergeCell ref="E32:F32"/>
    <mergeCell ref="B27:C27"/>
    <mergeCell ref="B9:C9"/>
    <mergeCell ref="D9:E9"/>
    <mergeCell ref="G9:H9"/>
    <mergeCell ref="I9:J9"/>
    <mergeCell ref="B10:C10"/>
    <mergeCell ref="D10:E10"/>
    <mergeCell ref="G10:H10"/>
    <mergeCell ref="I10:J10"/>
    <mergeCell ref="B2:J2"/>
    <mergeCell ref="C4:J4"/>
    <mergeCell ref="B8:C8"/>
    <mergeCell ref="D8:E8"/>
    <mergeCell ref="G8:H8"/>
    <mergeCell ref="I8:J8"/>
    <mergeCell ref="I11:J11"/>
    <mergeCell ref="B14:C14"/>
    <mergeCell ref="B11:C11"/>
    <mergeCell ref="D11:E11"/>
    <mergeCell ref="G11:H11"/>
  </mergeCells>
  <conditionalFormatting sqref="D8:E8">
    <cfRule type="expression" dxfId="38" priority="91">
      <formula>D8=""</formula>
    </cfRule>
  </conditionalFormatting>
  <conditionalFormatting sqref="D10:E10">
    <cfRule type="expression" dxfId="37" priority="90">
      <formula>D10=""</formula>
    </cfRule>
  </conditionalFormatting>
  <conditionalFormatting sqref="D11:E11">
    <cfRule type="expression" dxfId="36" priority="89">
      <formula>D11=""</formula>
    </cfRule>
  </conditionalFormatting>
  <conditionalFormatting sqref="I8:J8">
    <cfRule type="expression" dxfId="35" priority="88">
      <formula>I8=""</formula>
    </cfRule>
  </conditionalFormatting>
  <conditionalFormatting sqref="D9:E9">
    <cfRule type="expression" dxfId="34" priority="87">
      <formula>D9=""</formula>
    </cfRule>
  </conditionalFormatting>
  <conditionalFormatting sqref="I10:J10">
    <cfRule type="expression" dxfId="33" priority="85">
      <formula>I10=""</formula>
    </cfRule>
  </conditionalFormatting>
  <conditionalFormatting sqref="I11:J11">
    <cfRule type="expression" dxfId="32" priority="84">
      <formula>I11=""</formula>
    </cfRule>
  </conditionalFormatting>
  <conditionalFormatting sqref="D25">
    <cfRule type="expression" dxfId="31" priority="83">
      <formula>D25=""</formula>
    </cfRule>
  </conditionalFormatting>
  <conditionalFormatting sqref="D26">
    <cfRule type="expression" dxfId="30" priority="82">
      <formula>D26=""</formula>
    </cfRule>
  </conditionalFormatting>
  <conditionalFormatting sqref="D27">
    <cfRule type="expression" dxfId="29" priority="81">
      <formula>D27=""</formula>
    </cfRule>
  </conditionalFormatting>
  <conditionalFormatting sqref="J21">
    <cfRule type="expression" dxfId="28" priority="74">
      <formula>J21=""</formula>
    </cfRule>
  </conditionalFormatting>
  <conditionalFormatting sqref="D18:G18">
    <cfRule type="expression" dxfId="27" priority="56">
      <formula>D18=""</formula>
    </cfRule>
  </conditionalFormatting>
  <conditionalFormatting sqref="D19:G19">
    <cfRule type="expression" dxfId="26" priority="55">
      <formula>D19=""</formula>
    </cfRule>
  </conditionalFormatting>
  <conditionalFormatting sqref="D20:G20">
    <cfRule type="expression" dxfId="25" priority="54">
      <formula>D20=""</formula>
    </cfRule>
  </conditionalFormatting>
  <conditionalFormatting sqref="D13">
    <cfRule type="expression" dxfId="24" priority="51">
      <formula>D13=""</formula>
    </cfRule>
  </conditionalFormatting>
  <conditionalFormatting sqref="D14">
    <cfRule type="expression" dxfId="23" priority="50">
      <formula>D14=""</formula>
    </cfRule>
  </conditionalFormatting>
  <conditionalFormatting sqref="K33">
    <cfRule type="expression" dxfId="22" priority="46">
      <formula>K33=""</formula>
    </cfRule>
  </conditionalFormatting>
  <conditionalFormatting sqref="K32">
    <cfRule type="expression" dxfId="21" priority="47">
      <formula>K32=""</formula>
    </cfRule>
  </conditionalFormatting>
  <conditionalFormatting sqref="L32:L33">
    <cfRule type="expression" dxfId="20" priority="39">
      <formula>L32=""</formula>
    </cfRule>
  </conditionalFormatting>
  <conditionalFormatting sqref="I9:J9">
    <cfRule type="expression" dxfId="19" priority="38">
      <formula>I9=""</formula>
    </cfRule>
  </conditionalFormatting>
  <conditionalFormatting sqref="G32">
    <cfRule type="expression" dxfId="18" priority="7">
      <formula>G32=""</formula>
    </cfRule>
  </conditionalFormatting>
  <conditionalFormatting sqref="D21:G21">
    <cfRule type="expression" dxfId="17" priority="12">
      <formula>D21=""</formula>
    </cfRule>
  </conditionalFormatting>
  <conditionalFormatting sqref="E33">
    <cfRule type="expression" dxfId="16" priority="1">
      <formula>E33=""</formula>
    </cfRule>
  </conditionalFormatting>
  <conditionalFormatting sqref="B32:C32">
    <cfRule type="expression" dxfId="15" priority="10">
      <formula>B32=""</formula>
    </cfRule>
  </conditionalFormatting>
  <conditionalFormatting sqref="J32">
    <cfRule type="expression" dxfId="14" priority="9">
      <formula>J32=""</formula>
    </cfRule>
  </conditionalFormatting>
  <conditionalFormatting sqref="E32">
    <cfRule type="expression" dxfId="13" priority="8">
      <formula>E32=""</formula>
    </cfRule>
  </conditionalFormatting>
  <conditionalFormatting sqref="B33:C33">
    <cfRule type="expression" dxfId="12" priority="6">
      <formula>B33=""</formula>
    </cfRule>
  </conditionalFormatting>
  <conditionalFormatting sqref="J33">
    <cfRule type="expression" dxfId="11" priority="5">
      <formula>J33=""</formula>
    </cfRule>
  </conditionalFormatting>
  <conditionalFormatting sqref="I33">
    <cfRule type="expression" dxfId="10" priority="3">
      <formula>I33=""</formula>
    </cfRule>
  </conditionalFormatting>
  <conditionalFormatting sqref="I32">
    <cfRule type="expression" dxfId="9" priority="4">
      <formula>I32=""</formula>
    </cfRule>
  </conditionalFormatting>
  <conditionalFormatting sqref="G33">
    <cfRule type="expression" dxfId="8" priority="2">
      <formula>G33=""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  <pageSetUpPr fitToPage="1"/>
  </sheetPr>
  <dimension ref="B2:I37"/>
  <sheetViews>
    <sheetView showGridLines="0" topLeftCell="A13" zoomScale="85" zoomScaleNormal="85" workbookViewId="0">
      <selection activeCell="E27" sqref="E27"/>
    </sheetView>
  </sheetViews>
  <sheetFormatPr baseColWidth="10" defaultRowHeight="15"/>
  <cols>
    <col min="1" max="1" width="4.7109375" customWidth="1"/>
    <col min="2" max="9" width="15.7109375" customWidth="1"/>
  </cols>
  <sheetData>
    <row r="2" spans="2:9" ht="21">
      <c r="B2" s="80" t="str">
        <f>"PROGRAMA DE OPERACIÓN DEL SERVICIO ("&amp;B7&amp;" - "&amp;C7&amp;")"</f>
        <v>PROGRAMA DE OPERACIÓN DEL SERVICIO (4 - Ida)</v>
      </c>
      <c r="C2" s="80"/>
      <c r="D2" s="80"/>
      <c r="E2" s="80"/>
      <c r="F2" s="80"/>
      <c r="G2" s="80"/>
      <c r="H2" s="80"/>
      <c r="I2" s="80"/>
    </row>
    <row r="4" spans="2:9" s="1" customFormat="1">
      <c r="B4" s="1" t="s">
        <v>0</v>
      </c>
    </row>
    <row r="6" spans="2:9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>
      <c r="B7" s="4">
        <v>4</v>
      </c>
      <c r="C7" s="4" t="s">
        <v>37</v>
      </c>
      <c r="D7" s="4" t="str">
        <f>VLOOKUP(B7,'Operador L4'!B32:H33,4,0)</f>
        <v>LAS GAVIOTAS</v>
      </c>
      <c r="E7" s="4" t="str">
        <f>VLOOKUP(C7,'Operador L4'!C32:J33,5,0)</f>
        <v>ISLA TEJA</v>
      </c>
      <c r="F7" s="4" t="str">
        <f>+TAPA!I12</f>
        <v>Normal</v>
      </c>
      <c r="G7" s="3"/>
    </row>
    <row r="9" spans="2:9" s="1" customFormat="1">
      <c r="B9" s="1" t="s">
        <v>6</v>
      </c>
    </row>
    <row r="11" spans="2:9" ht="22.5" customHeight="1">
      <c r="B11" s="81" t="s">
        <v>7</v>
      </c>
      <c r="C11" s="81" t="s">
        <v>8</v>
      </c>
      <c r="D11" s="82">
        <v>44260</v>
      </c>
      <c r="E11" s="83"/>
      <c r="F11" s="82">
        <v>44261</v>
      </c>
      <c r="G11" s="83"/>
      <c r="H11" s="84"/>
      <c r="I11" s="84"/>
    </row>
    <row r="12" spans="2:9" ht="30">
      <c r="B12" s="81"/>
      <c r="C12" s="81"/>
      <c r="D12" s="5" t="s">
        <v>9</v>
      </c>
      <c r="E12" s="5" t="s">
        <v>10</v>
      </c>
      <c r="F12" s="5" t="s">
        <v>9</v>
      </c>
      <c r="G12" s="5" t="s">
        <v>10</v>
      </c>
      <c r="H12" s="58"/>
      <c r="I12" s="58"/>
    </row>
    <row r="13" spans="2:9" ht="15.75" customHeight="1">
      <c r="B13" s="6">
        <v>0</v>
      </c>
      <c r="C13" s="7" t="s">
        <v>11</v>
      </c>
      <c r="D13" s="49"/>
      <c r="E13" s="9"/>
      <c r="F13" s="49"/>
      <c r="G13" s="9"/>
      <c r="H13" s="56"/>
      <c r="I13" s="57"/>
    </row>
    <row r="14" spans="2:9" ht="15.75">
      <c r="B14" s="10">
        <v>1</v>
      </c>
      <c r="C14" s="54" t="s">
        <v>12</v>
      </c>
      <c r="D14" s="11"/>
      <c r="E14" s="11"/>
      <c r="F14" s="11"/>
      <c r="G14" s="11"/>
      <c r="H14" s="57"/>
      <c r="I14" s="57"/>
    </row>
    <row r="15" spans="2:9" ht="15.75">
      <c r="B15" s="6">
        <v>2</v>
      </c>
      <c r="C15" s="7" t="s">
        <v>13</v>
      </c>
      <c r="D15" s="8"/>
      <c r="E15" s="8"/>
      <c r="F15" s="8"/>
      <c r="G15" s="8"/>
      <c r="H15" s="57"/>
      <c r="I15" s="57"/>
    </row>
    <row r="16" spans="2:9" ht="15.75">
      <c r="B16" s="10">
        <v>3</v>
      </c>
      <c r="C16" s="54" t="s">
        <v>14</v>
      </c>
      <c r="D16" s="11"/>
      <c r="E16" s="11"/>
      <c r="F16" s="11"/>
      <c r="G16" s="11"/>
      <c r="H16" s="57"/>
      <c r="I16" s="57"/>
    </row>
    <row r="17" spans="2:9" ht="15.75">
      <c r="B17" s="6">
        <v>4</v>
      </c>
      <c r="C17" s="7" t="s">
        <v>15</v>
      </c>
      <c r="D17" s="8"/>
      <c r="E17" s="8"/>
      <c r="F17" s="8"/>
      <c r="G17" s="8"/>
      <c r="H17" s="57"/>
      <c r="I17" s="57"/>
    </row>
    <row r="18" spans="2:9" ht="15.75">
      <c r="B18" s="10">
        <v>5</v>
      </c>
      <c r="C18" s="54" t="s">
        <v>16</v>
      </c>
      <c r="D18" s="11"/>
      <c r="E18" s="11"/>
      <c r="F18" s="11"/>
      <c r="G18" s="11"/>
      <c r="H18" s="57"/>
      <c r="I18" s="57"/>
    </row>
    <row r="19" spans="2:9" ht="15.75">
      <c r="B19" s="6">
        <v>6</v>
      </c>
      <c r="C19" s="7" t="s">
        <v>17</v>
      </c>
      <c r="D19" s="8"/>
      <c r="E19" s="8"/>
      <c r="F19" s="8"/>
      <c r="G19" s="8"/>
      <c r="H19" s="57"/>
      <c r="I19" s="57"/>
    </row>
    <row r="20" spans="2:9" ht="15.75">
      <c r="B20" s="10">
        <v>7</v>
      </c>
      <c r="C20" s="54" t="s">
        <v>18</v>
      </c>
      <c r="D20" s="11"/>
      <c r="E20" s="11"/>
      <c r="F20" s="11"/>
      <c r="G20" s="11"/>
      <c r="H20" s="57"/>
      <c r="I20" s="57"/>
    </row>
    <row r="21" spans="2:9" ht="15.75">
      <c r="B21" s="6">
        <v>8</v>
      </c>
      <c r="C21" s="7" t="s">
        <v>19</v>
      </c>
      <c r="D21" s="8"/>
      <c r="E21" s="8"/>
      <c r="F21" s="8"/>
      <c r="G21" s="8"/>
      <c r="H21" s="57"/>
      <c r="I21" s="59"/>
    </row>
    <row r="22" spans="2:9" ht="15.75">
      <c r="B22" s="10">
        <v>9</v>
      </c>
      <c r="C22" s="54" t="s">
        <v>20</v>
      </c>
      <c r="D22" s="11"/>
      <c r="E22" s="11"/>
      <c r="F22" s="11"/>
      <c r="G22" s="11"/>
      <c r="H22" s="57"/>
      <c r="I22" s="59"/>
    </row>
    <row r="23" spans="2:9" ht="15.75">
      <c r="B23" s="6">
        <v>10</v>
      </c>
      <c r="C23" s="7" t="s">
        <v>21</v>
      </c>
      <c r="D23" s="8"/>
      <c r="E23" s="8"/>
      <c r="F23" s="8"/>
      <c r="G23" s="8"/>
      <c r="H23" s="57"/>
      <c r="I23" s="59"/>
    </row>
    <row r="24" spans="2:9" ht="15.75">
      <c r="B24" s="10">
        <v>11</v>
      </c>
      <c r="C24" s="54" t="s">
        <v>22</v>
      </c>
      <c r="D24" s="11"/>
      <c r="E24" s="11"/>
      <c r="F24" s="11"/>
      <c r="G24" s="11"/>
      <c r="H24" s="57"/>
      <c r="I24" s="59"/>
    </row>
    <row r="25" spans="2:9" ht="15.75">
      <c r="B25" s="6">
        <v>12</v>
      </c>
      <c r="C25" s="7" t="s">
        <v>23</v>
      </c>
      <c r="D25" s="8" t="s">
        <v>84</v>
      </c>
      <c r="E25" s="8">
        <v>0</v>
      </c>
      <c r="F25" s="8" t="s">
        <v>84</v>
      </c>
      <c r="G25" s="8">
        <v>0</v>
      </c>
      <c r="H25" s="57"/>
      <c r="I25" s="59"/>
    </row>
    <row r="26" spans="2:9" ht="15.75">
      <c r="B26" s="10">
        <v>13</v>
      </c>
      <c r="C26" s="54" t="s">
        <v>24</v>
      </c>
      <c r="D26" s="11" t="s">
        <v>84</v>
      </c>
      <c r="E26" s="11">
        <v>0</v>
      </c>
      <c r="F26" s="11" t="s">
        <v>84</v>
      </c>
      <c r="G26" s="11">
        <v>0</v>
      </c>
      <c r="H26" s="57"/>
      <c r="I26" s="59"/>
    </row>
    <row r="27" spans="2:9" ht="15.75">
      <c r="B27" s="6">
        <v>14</v>
      </c>
      <c r="C27" s="7" t="s">
        <v>25</v>
      </c>
      <c r="D27" s="8" t="s">
        <v>85</v>
      </c>
      <c r="E27" s="8">
        <v>0</v>
      </c>
      <c r="F27" s="8" t="s">
        <v>84</v>
      </c>
      <c r="G27" s="8">
        <v>0</v>
      </c>
      <c r="H27" s="57"/>
      <c r="I27" s="59"/>
    </row>
    <row r="28" spans="2:9" ht="15.75">
      <c r="B28" s="10">
        <v>15</v>
      </c>
      <c r="C28" s="54" t="s">
        <v>26</v>
      </c>
      <c r="D28" s="11" t="s">
        <v>85</v>
      </c>
      <c r="E28" s="11">
        <v>0</v>
      </c>
      <c r="F28" s="11"/>
      <c r="G28" s="11"/>
      <c r="H28" s="57"/>
      <c r="I28" s="59"/>
    </row>
    <row r="29" spans="2:9" ht="15.75">
      <c r="B29" s="6">
        <v>16</v>
      </c>
      <c r="C29" s="7" t="s">
        <v>27</v>
      </c>
      <c r="D29" s="8" t="s">
        <v>85</v>
      </c>
      <c r="E29" s="8">
        <v>0</v>
      </c>
      <c r="F29" s="8"/>
      <c r="G29" s="8"/>
      <c r="H29" s="57"/>
      <c r="I29" s="59"/>
    </row>
    <row r="30" spans="2:9" ht="15.75">
      <c r="B30" s="10">
        <v>17</v>
      </c>
      <c r="C30" s="54" t="s">
        <v>28</v>
      </c>
      <c r="D30" s="11"/>
      <c r="E30" s="11"/>
      <c r="F30" s="11"/>
      <c r="G30" s="11"/>
      <c r="H30" s="57"/>
      <c r="I30" s="57"/>
    </row>
    <row r="31" spans="2:9" ht="15.75">
      <c r="B31" s="6">
        <v>18</v>
      </c>
      <c r="C31" s="7" t="s">
        <v>29</v>
      </c>
      <c r="D31" s="8"/>
      <c r="E31" s="8"/>
      <c r="F31" s="8"/>
      <c r="G31" s="8"/>
      <c r="H31" s="57"/>
      <c r="I31" s="57"/>
    </row>
    <row r="32" spans="2:9" ht="15.75">
      <c r="B32" s="10">
        <v>19</v>
      </c>
      <c r="C32" s="54" t="s">
        <v>30</v>
      </c>
      <c r="D32" s="11"/>
      <c r="E32" s="11"/>
      <c r="F32" s="11"/>
      <c r="G32" s="11"/>
      <c r="H32" s="57"/>
      <c r="I32" s="57"/>
    </row>
    <row r="33" spans="2:9" ht="15.75">
      <c r="B33" s="6">
        <v>20</v>
      </c>
      <c r="C33" s="7" t="s">
        <v>31</v>
      </c>
      <c r="D33" s="8"/>
      <c r="E33" s="8"/>
      <c r="F33" s="8"/>
      <c r="G33" s="8"/>
      <c r="H33" s="57"/>
      <c r="I33" s="57"/>
    </row>
    <row r="34" spans="2:9" ht="15.75">
      <c r="B34" s="10">
        <v>21</v>
      </c>
      <c r="C34" s="54" t="s">
        <v>32</v>
      </c>
      <c r="D34" s="11"/>
      <c r="E34" s="11"/>
      <c r="F34" s="11"/>
      <c r="G34" s="11"/>
      <c r="H34" s="57"/>
      <c r="I34" s="57"/>
    </row>
    <row r="35" spans="2:9" ht="15.75">
      <c r="B35" s="6">
        <v>22</v>
      </c>
      <c r="C35" s="7" t="s">
        <v>33</v>
      </c>
      <c r="D35" s="8"/>
      <c r="E35" s="8"/>
      <c r="F35" s="8"/>
      <c r="G35" s="8"/>
      <c r="H35" s="57"/>
      <c r="I35" s="57"/>
    </row>
    <row r="36" spans="2:9" ht="15.75">
      <c r="B36" s="10">
        <v>23</v>
      </c>
      <c r="C36" s="54" t="s">
        <v>34</v>
      </c>
      <c r="D36" s="11"/>
      <c r="E36" s="11"/>
      <c r="F36" s="11"/>
      <c r="G36" s="11"/>
      <c r="H36" s="57"/>
      <c r="I36" s="57"/>
    </row>
    <row r="37" spans="2:9" ht="15.75">
      <c r="B37" s="6" t="s">
        <v>35</v>
      </c>
      <c r="C37" s="7"/>
      <c r="D37" s="13"/>
      <c r="E37" s="13" t="str">
        <f>+IF(SUM(E13:E36)=0,"",SUM(E13:E36))</f>
        <v/>
      </c>
      <c r="F37" s="13"/>
      <c r="G37" s="13" t="str">
        <f>+IF(SUM(G13:G36)=0,"",SUM(G13:G36))</f>
        <v/>
      </c>
      <c r="H37" s="60"/>
      <c r="I37" s="60"/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7" priority="11">
      <formula>D7=""</formula>
    </cfRule>
  </conditionalFormatting>
  <conditionalFormatting sqref="F7">
    <cfRule type="expression" dxfId="6" priority="9">
      <formula>F7=""</formula>
    </cfRule>
  </conditionalFormatting>
  <conditionalFormatting sqref="C7">
    <cfRule type="expression" dxfId="5" priority="8">
      <formula>C7=""</formula>
    </cfRule>
  </conditionalFormatting>
  <conditionalFormatting sqref="B7">
    <cfRule type="expression" dxfId="4" priority="7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  <pageSetUpPr fitToPage="1"/>
  </sheetPr>
  <dimension ref="B2:I37"/>
  <sheetViews>
    <sheetView showGridLines="0" topLeftCell="A7" zoomScale="70" zoomScaleNormal="70" zoomScaleSheetLayoutView="55" workbookViewId="0">
      <selection activeCell="F18" sqref="F18"/>
    </sheetView>
  </sheetViews>
  <sheetFormatPr baseColWidth="10" defaultRowHeight="15"/>
  <cols>
    <col min="1" max="1" width="4.7109375" customWidth="1"/>
    <col min="2" max="9" width="15.7109375" customWidth="1"/>
  </cols>
  <sheetData>
    <row r="2" spans="2:9" ht="21">
      <c r="B2" s="80" t="str">
        <f>"PROGRAMA DE OPERACIÓN DEL SERVICIO ("&amp;B7&amp;" - "&amp;C7&amp;")"</f>
        <v>PROGRAMA DE OPERACIÓN DEL SERVICIO (4 - Regreso)</v>
      </c>
      <c r="C2" s="80"/>
      <c r="D2" s="80"/>
      <c r="E2" s="80"/>
      <c r="F2" s="80"/>
      <c r="G2" s="80"/>
      <c r="H2" s="80"/>
      <c r="I2" s="80"/>
    </row>
    <row r="4" spans="2:9" s="1" customFormat="1">
      <c r="B4" s="1" t="s">
        <v>0</v>
      </c>
    </row>
    <row r="6" spans="2:9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>
      <c r="B7" s="4">
        <f>+'4-I'!B7</f>
        <v>4</v>
      </c>
      <c r="C7" s="4" t="s">
        <v>36</v>
      </c>
      <c r="D7" s="55" t="str">
        <f>VLOOKUP(B7,'Operador L4'!$B$33:$H$33,4,FALSE)</f>
        <v>ISLA TEJA</v>
      </c>
      <c r="E7" s="55" t="str">
        <f>VLOOKUP(B7,'Operador L4'!$B$33:$H$33,6,FALSE)</f>
        <v>LAS GAVIOTAS</v>
      </c>
      <c r="F7" s="4" t="str">
        <f>+TAPA!I12</f>
        <v>Normal</v>
      </c>
      <c r="G7" s="3"/>
    </row>
    <row r="9" spans="2:9" s="1" customFormat="1">
      <c r="B9" s="1" t="s">
        <v>6</v>
      </c>
    </row>
    <row r="11" spans="2:9" ht="22.5" customHeight="1">
      <c r="B11" s="81" t="s">
        <v>7</v>
      </c>
      <c r="C11" s="81" t="s">
        <v>8</v>
      </c>
      <c r="D11" s="82">
        <v>44260</v>
      </c>
      <c r="E11" s="83"/>
      <c r="F11" s="82">
        <v>44261</v>
      </c>
      <c r="G11" s="83"/>
      <c r="H11" s="61"/>
      <c r="I11" s="61"/>
    </row>
    <row r="12" spans="2:9" ht="30">
      <c r="B12" s="81"/>
      <c r="C12" s="81"/>
      <c r="D12" s="5" t="s">
        <v>9</v>
      </c>
      <c r="E12" s="5" t="s">
        <v>10</v>
      </c>
      <c r="F12" s="5" t="s">
        <v>9</v>
      </c>
      <c r="G12" s="5" t="s">
        <v>10</v>
      </c>
      <c r="H12" s="58"/>
      <c r="I12" s="58"/>
    </row>
    <row r="13" spans="2:9" ht="15.75" customHeight="1">
      <c r="B13" s="6">
        <v>0</v>
      </c>
      <c r="C13" s="7" t="s">
        <v>11</v>
      </c>
      <c r="D13" s="49"/>
      <c r="E13" s="9"/>
      <c r="F13" s="49"/>
      <c r="G13" s="9"/>
      <c r="H13" s="56"/>
      <c r="I13" s="57"/>
    </row>
    <row r="14" spans="2:9" ht="15.75">
      <c r="B14" s="10">
        <v>1</v>
      </c>
      <c r="C14" s="54" t="s">
        <v>12</v>
      </c>
      <c r="D14" s="11"/>
      <c r="E14" s="11"/>
      <c r="F14" s="11"/>
      <c r="G14" s="11"/>
      <c r="H14" s="57"/>
      <c r="I14" s="57"/>
    </row>
    <row r="15" spans="2:9" ht="15.75">
      <c r="B15" s="6">
        <v>2</v>
      </c>
      <c r="C15" s="7" t="s">
        <v>13</v>
      </c>
      <c r="D15" s="8"/>
      <c r="E15" s="8"/>
      <c r="F15" s="8"/>
      <c r="G15" s="8"/>
      <c r="H15" s="57"/>
      <c r="I15" s="57"/>
    </row>
    <row r="16" spans="2:9" ht="15.75">
      <c r="B16" s="10">
        <v>3</v>
      </c>
      <c r="C16" s="54" t="s">
        <v>14</v>
      </c>
      <c r="D16" s="11"/>
      <c r="E16" s="11"/>
      <c r="F16" s="11"/>
      <c r="G16" s="11"/>
      <c r="H16" s="57"/>
      <c r="I16" s="57"/>
    </row>
    <row r="17" spans="2:9" ht="15.75">
      <c r="B17" s="6">
        <v>4</v>
      </c>
      <c r="C17" s="7" t="s">
        <v>15</v>
      </c>
      <c r="D17" s="8"/>
      <c r="E17" s="8"/>
      <c r="F17" s="8"/>
      <c r="G17" s="8"/>
      <c r="H17" s="57"/>
      <c r="I17" s="57"/>
    </row>
    <row r="18" spans="2:9" ht="15.75">
      <c r="B18" s="10">
        <v>5</v>
      </c>
      <c r="C18" s="54" t="s">
        <v>16</v>
      </c>
      <c r="D18" s="11"/>
      <c r="E18" s="11"/>
      <c r="F18" s="11"/>
      <c r="G18" s="11"/>
      <c r="H18" s="57"/>
      <c r="I18" s="57"/>
    </row>
    <row r="19" spans="2:9" ht="15.75">
      <c r="B19" s="6">
        <v>6</v>
      </c>
      <c r="C19" s="7" t="s">
        <v>17</v>
      </c>
      <c r="D19" s="8"/>
      <c r="E19" s="8"/>
      <c r="F19" s="8"/>
      <c r="G19" s="8"/>
      <c r="H19" s="57"/>
      <c r="I19" s="57"/>
    </row>
    <row r="20" spans="2:9" ht="15.75">
      <c r="B20" s="10">
        <v>7</v>
      </c>
      <c r="C20" s="54" t="s">
        <v>18</v>
      </c>
      <c r="D20" s="11"/>
      <c r="E20" s="11"/>
      <c r="F20" s="11"/>
      <c r="G20" s="11"/>
      <c r="H20" s="57"/>
      <c r="I20" s="57"/>
    </row>
    <row r="21" spans="2:9" ht="15.75">
      <c r="B21" s="6">
        <v>8</v>
      </c>
      <c r="C21" s="7" t="s">
        <v>19</v>
      </c>
      <c r="D21" s="8"/>
      <c r="E21" s="8"/>
      <c r="F21" s="8"/>
      <c r="G21" s="8"/>
      <c r="H21" s="57"/>
      <c r="I21" s="57"/>
    </row>
    <row r="22" spans="2:9" ht="15.75">
      <c r="B22" s="10">
        <v>9</v>
      </c>
      <c r="C22" s="54" t="s">
        <v>20</v>
      </c>
      <c r="D22" s="11"/>
      <c r="E22" s="11"/>
      <c r="F22" s="11"/>
      <c r="G22" s="11"/>
      <c r="H22" s="57"/>
      <c r="I22" s="59"/>
    </row>
    <row r="23" spans="2:9" ht="15.75">
      <c r="B23" s="6">
        <v>10</v>
      </c>
      <c r="C23" s="7" t="s">
        <v>21</v>
      </c>
      <c r="D23" s="8"/>
      <c r="E23" s="8"/>
      <c r="F23" s="8"/>
      <c r="G23" s="8"/>
      <c r="H23" s="57"/>
      <c r="I23" s="59"/>
    </row>
    <row r="24" spans="2:9" ht="15.75">
      <c r="B24" s="10">
        <v>11</v>
      </c>
      <c r="C24" s="54" t="s">
        <v>22</v>
      </c>
      <c r="D24" s="11"/>
      <c r="E24" s="11"/>
      <c r="F24" s="11"/>
      <c r="G24" s="11"/>
      <c r="H24" s="57"/>
      <c r="I24" s="59"/>
    </row>
    <row r="25" spans="2:9" ht="15.75">
      <c r="B25" s="6">
        <v>12</v>
      </c>
      <c r="C25" s="7" t="s">
        <v>23</v>
      </c>
      <c r="D25" s="8" t="s">
        <v>85</v>
      </c>
      <c r="E25" s="8">
        <v>0</v>
      </c>
      <c r="F25" s="8" t="s">
        <v>84</v>
      </c>
      <c r="G25" s="8">
        <v>0</v>
      </c>
      <c r="H25" s="57"/>
      <c r="I25" s="59"/>
    </row>
    <row r="26" spans="2:9" ht="15.75">
      <c r="B26" s="10">
        <v>13</v>
      </c>
      <c r="C26" s="54" t="s">
        <v>24</v>
      </c>
      <c r="D26" s="11" t="s">
        <v>84</v>
      </c>
      <c r="E26" s="11">
        <v>0</v>
      </c>
      <c r="F26" s="11" t="s">
        <v>84</v>
      </c>
      <c r="G26" s="11">
        <v>0</v>
      </c>
      <c r="H26" s="57"/>
      <c r="I26" s="59"/>
    </row>
    <row r="27" spans="2:9" ht="15.75">
      <c r="B27" s="6">
        <v>14</v>
      </c>
      <c r="C27" s="7" t="s">
        <v>25</v>
      </c>
      <c r="D27" s="8" t="s">
        <v>84</v>
      </c>
      <c r="E27" s="8">
        <v>0</v>
      </c>
      <c r="F27" s="8" t="s">
        <v>84</v>
      </c>
      <c r="G27" s="8">
        <v>0</v>
      </c>
      <c r="H27" s="57"/>
      <c r="I27" s="59"/>
    </row>
    <row r="28" spans="2:9" ht="15.75">
      <c r="B28" s="10">
        <v>15</v>
      </c>
      <c r="C28" s="54" t="s">
        <v>26</v>
      </c>
      <c r="D28" s="11" t="s">
        <v>85</v>
      </c>
      <c r="E28" s="11">
        <v>0</v>
      </c>
      <c r="F28" s="11"/>
      <c r="G28" s="11"/>
      <c r="H28" s="57"/>
      <c r="I28" s="59"/>
    </row>
    <row r="29" spans="2:9" ht="15.75">
      <c r="B29" s="6">
        <v>16</v>
      </c>
      <c r="C29" s="7" t="s">
        <v>27</v>
      </c>
      <c r="D29" s="8" t="s">
        <v>85</v>
      </c>
      <c r="E29" s="8">
        <v>0</v>
      </c>
      <c r="F29" s="8"/>
      <c r="G29" s="8"/>
      <c r="H29" s="57"/>
      <c r="I29" s="59"/>
    </row>
    <row r="30" spans="2:9" ht="15.75">
      <c r="B30" s="10">
        <v>17</v>
      </c>
      <c r="C30" s="54" t="s">
        <v>28</v>
      </c>
      <c r="D30" s="11"/>
      <c r="E30" s="11"/>
      <c r="F30" s="11"/>
      <c r="G30" s="11"/>
      <c r="H30" s="57"/>
      <c r="I30" s="59"/>
    </row>
    <row r="31" spans="2:9" ht="15.75">
      <c r="B31" s="6">
        <v>18</v>
      </c>
      <c r="C31" s="7" t="s">
        <v>29</v>
      </c>
      <c r="D31" s="8"/>
      <c r="E31" s="8"/>
      <c r="F31" s="8"/>
      <c r="G31" s="8"/>
      <c r="H31" s="57"/>
      <c r="I31" s="57"/>
    </row>
    <row r="32" spans="2:9" ht="15.75">
      <c r="B32" s="10">
        <v>19</v>
      </c>
      <c r="C32" s="54" t="s">
        <v>30</v>
      </c>
      <c r="D32" s="11"/>
      <c r="E32" s="11"/>
      <c r="F32" s="11"/>
      <c r="G32" s="11"/>
      <c r="H32" s="57"/>
      <c r="I32" s="57"/>
    </row>
    <row r="33" spans="2:9" ht="15.75">
      <c r="B33" s="6">
        <v>20</v>
      </c>
      <c r="C33" s="7" t="s">
        <v>31</v>
      </c>
      <c r="D33" s="8"/>
      <c r="E33" s="8"/>
      <c r="F33" s="8"/>
      <c r="G33" s="8"/>
      <c r="H33" s="57"/>
      <c r="I33" s="57"/>
    </row>
    <row r="34" spans="2:9" ht="15.75">
      <c r="B34" s="10">
        <v>21</v>
      </c>
      <c r="C34" s="54" t="s">
        <v>32</v>
      </c>
      <c r="D34" s="11"/>
      <c r="E34" s="11"/>
      <c r="F34" s="11"/>
      <c r="G34" s="11"/>
      <c r="H34" s="57"/>
      <c r="I34" s="57"/>
    </row>
    <row r="35" spans="2:9" ht="15.75">
      <c r="B35" s="6">
        <v>22</v>
      </c>
      <c r="C35" s="7" t="s">
        <v>33</v>
      </c>
      <c r="D35" s="8"/>
      <c r="E35" s="8"/>
      <c r="F35" s="8"/>
      <c r="G35" s="8"/>
      <c r="H35" s="57"/>
      <c r="I35" s="57"/>
    </row>
    <row r="36" spans="2:9" ht="15.75">
      <c r="B36" s="10">
        <v>23</v>
      </c>
      <c r="C36" s="54" t="s">
        <v>34</v>
      </c>
      <c r="D36" s="11"/>
      <c r="E36" s="11"/>
      <c r="F36" s="11"/>
      <c r="G36" s="11"/>
      <c r="H36" s="57"/>
      <c r="I36" s="57"/>
    </row>
    <row r="37" spans="2:9" ht="15.75">
      <c r="B37" s="6" t="s">
        <v>35</v>
      </c>
      <c r="C37" s="7"/>
      <c r="D37" s="13"/>
      <c r="E37" s="13" t="str">
        <f>+IF(SUM(E13:E36)=0,"",SUM(E13:E36))</f>
        <v/>
      </c>
      <c r="F37" s="13"/>
      <c r="G37" s="13" t="str">
        <f>+IF(SUM(G13:G36)=0,"",SUM(G13:G36))</f>
        <v/>
      </c>
      <c r="H37" s="60"/>
      <c r="I37" s="60"/>
    </row>
  </sheetData>
  <mergeCells count="5">
    <mergeCell ref="B2:I2"/>
    <mergeCell ref="B11:B12"/>
    <mergeCell ref="C11:C12"/>
    <mergeCell ref="D11:E11"/>
    <mergeCell ref="F11:G11"/>
  </mergeCells>
  <conditionalFormatting sqref="D7:E7">
    <cfRule type="expression" dxfId="3" priority="11">
      <formula>D7=""</formula>
    </cfRule>
  </conditionalFormatting>
  <conditionalFormatting sqref="F7">
    <cfRule type="expression" dxfId="2" priority="9">
      <formula>F7=""</formula>
    </cfRule>
  </conditionalFormatting>
  <conditionalFormatting sqref="C7">
    <cfRule type="expression" dxfId="1" priority="8">
      <formula>C7=""</formula>
    </cfRule>
  </conditionalFormatting>
  <conditionalFormatting sqref="B7">
    <cfRule type="expression" dxfId="0" priority="7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TAPA</vt:lpstr>
      <vt:lpstr>Operador L4</vt:lpstr>
      <vt:lpstr>4-I</vt:lpstr>
      <vt:lpstr>4-R</vt:lpstr>
      <vt:lpstr>'4-I'!Área_de_impresión</vt:lpstr>
      <vt:lpstr>'4-R'!Área_de_impresión</vt:lpstr>
      <vt:lpstr>'Operador L4'!Área_de_impresión</vt:lpstr>
      <vt:lpstr>TAPA!Área_de_impresión</vt:lpstr>
      <vt:lpstr>'Operador L4'!Títulos_a_imprimir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2020-02-19T15:51:08Z</cp:lastPrinted>
  <dcterms:created xsi:type="dcterms:W3CDTF">2016-05-11T14:05:27Z</dcterms:created>
  <dcterms:modified xsi:type="dcterms:W3CDTF">2021-03-29T19:04:36Z</dcterms:modified>
</cp:coreProperties>
</file>