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bruna\Desktop\AntofagastaUN14\"/>
    </mc:Choice>
  </mc:AlternateContent>
  <bookViews>
    <workbookView xWindow="0" yWindow="0" windowWidth="28800" windowHeight="12435" activeTab="1"/>
  </bookViews>
  <sheets>
    <sheet name="TAPA" sheetId="6" r:id="rId1"/>
    <sheet name="PC" sheetId="3" r:id="rId2"/>
    <sheet name="LPP" sheetId="8" r:id="rId3"/>
    <sheet name="Resumen" sheetId="11" state="hidden" r:id="rId4"/>
  </sheets>
  <definedNames>
    <definedName name="_xlnm._FilterDatabase" localSheetId="2" hidden="1">LPP!$A$11:$H$15</definedName>
    <definedName name="_xlnm.Print_Area" localSheetId="0">TAPA!$B$2:$J$13</definedName>
  </definedName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M2" i="11" l="1"/>
  <c r="M3" i="11"/>
  <c r="M4" i="11"/>
  <c r="M5" i="11"/>
  <c r="M6" i="11"/>
  <c r="O6" i="11" l="1"/>
  <c r="N6" i="11"/>
  <c r="L6" i="11"/>
  <c r="K6" i="11"/>
  <c r="J6" i="11"/>
  <c r="O5" i="11"/>
  <c r="N5" i="11"/>
  <c r="L5" i="11"/>
  <c r="K5" i="11"/>
  <c r="J5" i="11"/>
  <c r="O4" i="11"/>
  <c r="N4" i="11"/>
  <c r="L4" i="11"/>
  <c r="K4" i="11"/>
  <c r="J4" i="11"/>
  <c r="O3" i="11"/>
  <c r="N3" i="11"/>
  <c r="L3" i="11"/>
  <c r="K3" i="11"/>
  <c r="J3" i="11"/>
  <c r="O2" i="11"/>
  <c r="N2" i="11"/>
  <c r="L2" i="11"/>
  <c r="K2" i="11"/>
  <c r="J2" i="11"/>
  <c r="C7" i="3" l="1"/>
  <c r="B4" i="6" l="1"/>
  <c r="F7" i="8" l="1"/>
  <c r="E7" i="8"/>
  <c r="H7" i="3"/>
  <c r="F7" i="3"/>
  <c r="C7" i="8" l="1"/>
  <c r="A7" i="8"/>
  <c r="A7" i="3"/>
  <c r="A2" i="8" l="1"/>
  <c r="A2" i="3"/>
</calcChain>
</file>

<file path=xl/sharedStrings.xml><?xml version="1.0" encoding="utf-8"?>
<sst xmlns="http://schemas.openxmlformats.org/spreadsheetml/2006/main" count="276" uniqueCount="72">
  <si>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</si>
  <si>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</si>
  <si>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</si>
  <si>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</si>
  <si>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</si>
  <si>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</si>
  <si>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</si>
  <si>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</si>
  <si>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</si>
  <si>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</si>
  <si>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</si>
  <si>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</si>
  <si>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</si>
  <si>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</si>
  <si>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</si>
  <si>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</si>
  <si>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</si>
  <si>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</si>
  <si>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</si>
  <si>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</si>
  <si>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</si>
  <si>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</si>
  <si>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</si>
  <si>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</si>
  <si>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</si>
  <si>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</si>
  <si>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</si>
  <si>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</si>
  <si>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</si>
  <si>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</si>
  <si>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</si>
  <si>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</si>
  <si>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</si>
  <si>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</si>
  <si>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</si>
  <si>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</si>
  <si>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</si>
  <si>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II</t>
  </si>
  <si>
    <t>PE</t>
  </si>
  <si>
    <t>Normal</t>
  </si>
  <si>
    <t>Melanie Meza C.</t>
  </si>
  <si>
    <t>Cuenta de Correlativo Punto de Control</t>
  </si>
  <si>
    <t>Suma de Seguimiento</t>
  </si>
  <si>
    <t>Suma de ICR</t>
  </si>
  <si>
    <t>Suma de IP</t>
  </si>
  <si>
    <t>Suma de Ponderador ICR</t>
  </si>
  <si>
    <t>Columna1</t>
  </si>
  <si>
    <t>Unidad</t>
  </si>
  <si>
    <t>Tipo Servicio</t>
  </si>
  <si>
    <t>sentido</t>
  </si>
  <si>
    <t>Validez Servicio</t>
  </si>
  <si>
    <t>Cuenta de sentido</t>
  </si>
  <si>
    <t>Troncal</t>
  </si>
  <si>
    <t>Total general</t>
  </si>
  <si>
    <t>Variante</t>
  </si>
  <si>
    <t>(Todas)</t>
  </si>
  <si>
    <t>UN14</t>
  </si>
  <si>
    <t>114</t>
  </si>
  <si>
    <t>114N</t>
  </si>
  <si>
    <t>114V</t>
  </si>
  <si>
    <t>114Y1</t>
  </si>
  <si>
    <t>DS</t>
  </si>
  <si>
    <t>DF</t>
  </si>
  <si>
    <t>07:05:00</t>
  </si>
  <si>
    <t>07:20:00</t>
  </si>
  <si>
    <t>00:30:00</t>
  </si>
  <si>
    <t>00:12:00</t>
  </si>
  <si>
    <t>00:15:00</t>
  </si>
  <si>
    <t>AntofagastaUN14</t>
  </si>
  <si>
    <t>06:05:00</t>
  </si>
  <si>
    <t>06:17:00</t>
  </si>
  <si>
    <t>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</si>
</sst>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.000000"/>
    <numFmt numFmtId="166" formatCode="#,##0.000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1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3" fillId="3" borderId="6" xfId="0" applyNumberFormat="1" applyFont="1" applyFill="1" applyBorder="1" applyAlignment="1">
      <alignment horizontal="center" vertical="center" textRotation="90" wrapText="1"/>
    </xf>
    <xf numFmtId="165" fontId="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4" fontId="9" fillId="4" borderId="4" xfId="0" applyNumberFormat="1" applyFont="1" applyFill="1" applyBorder="1" applyAlignment="1">
      <alignment horizontal="center"/>
    </xf>
    <xf numFmtId="165" fontId="17" fillId="0" borderId="4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pivotButton="1" applyFont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21" fontId="7" fillId="7" borderId="4" xfId="0" quotePrefix="1" applyNumberFormat="1" applyFont="1" applyFill="1" applyBorder="1" applyAlignment="1">
      <alignment horizontal="center" vertical="center"/>
    </xf>
    <xf numFmtId="21" fontId="7" fillId="8" borderId="4" xfId="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14" fillId="7" borderId="4" xfId="0" applyNumberFormat="1" applyFont="1" applyFill="1" applyBorder="1" applyAlignment="1">
      <alignment horizontal="center" vertical="center"/>
    </xf>
    <xf numFmtId="2" fontId="14" fillId="7" borderId="4" xfId="0" applyNumberFormat="1" applyFont="1" applyFill="1" applyBorder="1" applyAlignment="1">
      <alignment horizontal="center" vertical="center"/>
    </xf>
    <xf numFmtId="165" fontId="16" fillId="7" borderId="4" xfId="0" applyNumberFormat="1" applyFont="1" applyFill="1" applyBorder="1" applyAlignment="1">
      <alignment horizontal="center" vertical="center"/>
    </xf>
    <xf numFmtId="2" fontId="16" fillId="7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258.826198842595" createdVersion="5" refreshedVersion="5" minRefreshableVersion="3" recordCount="111">
  <cacheSource type="worksheet">
    <worksheetSource name="Tabla1"/>
  </cacheSource>
  <cacheFields count="13">
    <cacheField name="Unidad de Negocio" numFmtId="0">
      <sharedItems count="2">
        <s v="UN14"/>
        <s v="UN02" u="1"/>
      </sharedItems>
    </cacheField>
    <cacheField name="Servicio" numFmtId="1">
      <sharedItems containsMixedTypes="1" containsNumber="1" containsInteger="1" minValue="114" maxValue="114" count="10">
        <n v="114"/>
        <s v="114N"/>
        <s v="114V"/>
        <s v="114Y1"/>
        <s v="102" u="1"/>
        <s v="102Y1" u="1"/>
        <s v="102VN" u="1"/>
        <s v="102N" u="1"/>
        <s v="102Y2" u="1"/>
        <s v="102V" u="1"/>
      </sharedItems>
    </cacheField>
    <cacheField name="Sentido" numFmtId="1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1">
      <sharedItems containsSemiMixedTypes="0" containsString="0" containsNumber="1" containsInteger="1" minValue="1" maxValue="29"/>
    </cacheField>
    <cacheField name="Longitud" numFmtId="165">
      <sharedItems containsSemiMixedTypes="0" containsString="0" containsNumber="1" minValue="-70.422336000000001" maxValue="-70.372652000000002"/>
    </cacheField>
    <cacheField name="Latitud" numFmtId="165">
      <sharedItems containsSemiMixedTypes="0" containsString="0" containsNumber="1" minValue="-23.698596999999999" maxValue="-23.522539999999999"/>
    </cacheField>
    <cacheField name="Distancia al origen" numFmtId="2">
      <sharedItems containsSemiMixedTypes="0" containsString="0" containsNumber="1" minValue="106.17312622070312" maxValue="34678.57421875"/>
    </cacheField>
    <cacheField name="Seguimiento" numFmtId="1">
      <sharedItems containsSemiMixedTypes="0" containsString="0" containsNumber="1" containsInteger="1" minValue="1" maxValue="1"/>
    </cacheField>
    <cacheField name="ICR" numFmtId="1">
      <sharedItems containsSemiMixedTypes="0" containsString="0" containsNumber="1" containsInteger="1" minValue="0" maxValue="1"/>
    </cacheField>
    <cacheField name="IP" numFmtId="1">
      <sharedItems containsSemiMixedTypes="0" containsString="0" containsNumber="1" containsInteger="1" minValue="0" maxValue="0" count="1">
        <n v="0"/>
      </sharedItems>
    </cacheField>
    <cacheField name="Ponderador ICR" numFmtId="2">
      <sharedItems containsSemiMixedTypes="0" containsString="0" containsNumber="1" minValue="0" maxValue="0.9"/>
    </cacheField>
    <cacheField name="Punto Urbano" numFmtId="1">
      <sharedItems containsSemiMixedTypes="0" containsString="0" containsNumber="1" containsInteger="1" minValue="0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258.826724421298" createdVersion="5" refreshedVersion="5" minRefreshableVersion="3" recordCount="5">
  <cacheSource type="worksheet">
    <worksheetSource ref="K1:O6" sheet="Resumen"/>
  </cacheSource>
  <cacheFields count="5">
    <cacheField name="Unidad" numFmtId="0">
      <sharedItems count="2">
        <s v="UN14"/>
        <s v="UN02" u="1"/>
      </sharedItems>
    </cacheField>
    <cacheField name="Servicio" numFmtId="0">
      <sharedItems count="2">
        <s v="114"/>
        <s v="102" u="1"/>
      </sharedItems>
    </cacheField>
    <cacheField name="Tipo Servicio" numFmtId="0">
      <sharedItems count="2">
        <s v="Troncal"/>
        <s v="Variante"/>
      </sharedItems>
    </cacheField>
    <cacheField name="sentido" numFmtId="0">
      <sharedItems containsSemiMixedTypes="0" containsString="0" containsNumber="1" containsInteger="1" minValue="0" maxValue="1"/>
    </cacheField>
    <cacheField name="Validez Servicio" numFmtId="0">
      <sharedItems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x v="0"/>
    <x v="0"/>
    <n v="1"/>
    <n v="-70.388796999999997"/>
    <n v="-23.541056000000001"/>
    <n v="251.31045532226562"/>
    <n v="1"/>
    <n v="1"/>
    <x v="0"/>
    <n v="0.9"/>
    <n v="1"/>
    <m/>
  </r>
  <r>
    <x v="0"/>
    <x v="0"/>
    <x v="0"/>
    <n v="2"/>
    <n v="-70.390771999999998"/>
    <n v="-23.536718"/>
    <n v="955.015869140625"/>
    <n v="1"/>
    <n v="1"/>
    <x v="0"/>
    <n v="0.05"/>
    <n v="1"/>
    <m/>
  </r>
  <r>
    <x v="0"/>
    <x v="0"/>
    <x v="0"/>
    <n v="3"/>
    <n v="-70.397085000000004"/>
    <n v="-23.522539999999999"/>
    <n v="2871.30517578125"/>
    <n v="1"/>
    <n v="0"/>
    <x v="0"/>
    <n v="0"/>
    <n v="0"/>
    <m/>
  </r>
  <r>
    <x v="0"/>
    <x v="0"/>
    <x v="0"/>
    <n v="4"/>
    <n v="-70.392674"/>
    <n v="-23.545038999999999"/>
    <n v="5511.3740234375"/>
    <n v="1"/>
    <n v="0"/>
    <x v="0"/>
    <n v="0"/>
    <n v="1"/>
    <m/>
  </r>
  <r>
    <x v="0"/>
    <x v="0"/>
    <x v="0"/>
    <n v="5"/>
    <n v="-70.391011000000006"/>
    <n v="-23.564337999999999"/>
    <n v="7701.8173828125"/>
    <n v="1"/>
    <n v="0"/>
    <x v="0"/>
    <n v="0"/>
    <n v="1"/>
    <m/>
  </r>
  <r>
    <x v="0"/>
    <x v="0"/>
    <x v="0"/>
    <n v="6"/>
    <n v="-70.387664999999998"/>
    <n v="-23.587208"/>
    <n v="10504.58203125"/>
    <n v="1"/>
    <n v="0"/>
    <x v="0"/>
    <n v="0"/>
    <n v="1"/>
    <m/>
  </r>
  <r>
    <x v="0"/>
    <x v="0"/>
    <x v="0"/>
    <n v="7"/>
    <n v="-70.383070000000004"/>
    <n v="-23.584102000000001"/>
    <n v="11207.2880859375"/>
    <n v="1"/>
    <n v="0"/>
    <x v="0"/>
    <n v="0"/>
    <n v="1"/>
    <m/>
  </r>
  <r>
    <x v="0"/>
    <x v="0"/>
    <x v="0"/>
    <n v="8"/>
    <n v="-70.380814999999998"/>
    <n v="-23.575702"/>
    <n v="12456.677734375"/>
    <n v="1"/>
    <n v="0"/>
    <x v="0"/>
    <n v="0"/>
    <n v="1"/>
    <m/>
  </r>
  <r>
    <x v="0"/>
    <x v="0"/>
    <x v="0"/>
    <n v="9"/>
    <n v="-70.379255999999998"/>
    <n v="-23.581035"/>
    <n v="13172.060546875"/>
    <n v="1"/>
    <n v="0"/>
    <x v="0"/>
    <n v="0"/>
    <n v="1"/>
    <m/>
  </r>
  <r>
    <x v="0"/>
    <x v="0"/>
    <x v="0"/>
    <n v="10"/>
    <n v="-70.375191999999998"/>
    <n v="-23.585229000000002"/>
    <n v="14240.5361328125"/>
    <n v="1"/>
    <n v="0"/>
    <x v="0"/>
    <n v="0"/>
    <n v="1"/>
    <m/>
  </r>
  <r>
    <x v="0"/>
    <x v="0"/>
    <x v="0"/>
    <n v="11"/>
    <n v="-70.377696"/>
    <n v="-23.589186000000002"/>
    <n v="14862.078125"/>
    <n v="1"/>
    <n v="0"/>
    <x v="0"/>
    <n v="0"/>
    <n v="1"/>
    <m/>
  </r>
  <r>
    <x v="0"/>
    <x v="0"/>
    <x v="0"/>
    <n v="12"/>
    <n v="-70.382848999999993"/>
    <n v="-23.591125000000002"/>
    <n v="15562.3525390625"/>
    <n v="1"/>
    <n v="0"/>
    <x v="0"/>
    <n v="0"/>
    <n v="1"/>
    <m/>
  </r>
  <r>
    <x v="0"/>
    <x v="0"/>
    <x v="0"/>
    <n v="13"/>
    <n v="-70.377371999999994"/>
    <n v="-23.594588000000002"/>
    <n v="16445.6953125"/>
    <n v="1"/>
    <n v="0"/>
    <x v="0"/>
    <n v="0"/>
    <n v="1"/>
    <m/>
  </r>
  <r>
    <x v="0"/>
    <x v="0"/>
    <x v="0"/>
    <n v="14"/>
    <n v="-70.374874000000005"/>
    <n v="-23.599771"/>
    <n v="17318.017578125"/>
    <n v="1"/>
    <n v="0"/>
    <x v="0"/>
    <n v="0"/>
    <n v="1"/>
    <m/>
  </r>
  <r>
    <x v="0"/>
    <x v="0"/>
    <x v="0"/>
    <n v="15"/>
    <n v="-70.378165999999993"/>
    <n v="-23.610171999999999"/>
    <n v="18708.478515625"/>
    <n v="1"/>
    <n v="0"/>
    <x v="0"/>
    <n v="0"/>
    <n v="1"/>
    <m/>
  </r>
  <r>
    <x v="0"/>
    <x v="0"/>
    <x v="0"/>
    <n v="16"/>
    <n v="-70.375382000000002"/>
    <n v="-23.620712999999999"/>
    <n v="19965.880859375"/>
    <n v="1"/>
    <n v="0"/>
    <x v="0"/>
    <n v="0"/>
    <n v="1"/>
    <m/>
  </r>
  <r>
    <x v="0"/>
    <x v="0"/>
    <x v="0"/>
    <n v="17"/>
    <n v="-70.378095000000002"/>
    <n v="-23.622676999999999"/>
    <n v="21079.849609375"/>
    <n v="1"/>
    <n v="0"/>
    <x v="0"/>
    <n v="0"/>
    <n v="1"/>
    <m/>
  </r>
  <r>
    <x v="0"/>
    <x v="0"/>
    <x v="0"/>
    <n v="18"/>
    <n v="-70.381321"/>
    <n v="-23.628139000000001"/>
    <n v="22006.06640625"/>
    <n v="1"/>
    <n v="0"/>
    <x v="0"/>
    <n v="0"/>
    <n v="1"/>
    <m/>
  </r>
  <r>
    <x v="0"/>
    <x v="0"/>
    <x v="0"/>
    <n v="19"/>
    <n v="-70.390299999999996"/>
    <n v="-23.628157000000002"/>
    <n v="22975.01171875"/>
    <n v="1"/>
    <n v="0"/>
    <x v="0"/>
    <n v="0"/>
    <n v="1"/>
    <m/>
  </r>
  <r>
    <x v="0"/>
    <x v="0"/>
    <x v="0"/>
    <n v="20"/>
    <n v="-70.393997999999996"/>
    <n v="-23.629145999999999"/>
    <n v="23595.890625"/>
    <n v="1"/>
    <n v="0"/>
    <x v="0"/>
    <n v="0"/>
    <n v="1"/>
    <m/>
  </r>
  <r>
    <x v="0"/>
    <x v="0"/>
    <x v="0"/>
    <n v="21"/>
    <n v="-70.394610999999998"/>
    <n v="-23.635788000000002"/>
    <n v="24427.197265625"/>
    <n v="1"/>
    <n v="0"/>
    <x v="0"/>
    <n v="0"/>
    <n v="1"/>
    <m/>
  </r>
  <r>
    <x v="0"/>
    <x v="0"/>
    <x v="0"/>
    <n v="22"/>
    <n v="-70.397575000000003"/>
    <n v="-23.645989"/>
    <n v="25811.625"/>
    <n v="1"/>
    <n v="0"/>
    <x v="0"/>
    <n v="0"/>
    <n v="1"/>
    <m/>
  </r>
  <r>
    <x v="0"/>
    <x v="0"/>
    <x v="0"/>
    <n v="23"/>
    <n v="-70.400176999999999"/>
    <n v="-23.651373"/>
    <n v="26671.123046875"/>
    <n v="1"/>
    <n v="0"/>
    <x v="0"/>
    <n v="0"/>
    <n v="1"/>
    <m/>
  </r>
  <r>
    <x v="0"/>
    <x v="0"/>
    <x v="0"/>
    <n v="24"/>
    <n v="-70.404509000000004"/>
    <n v="-23.667815000000001"/>
    <n v="28693.8515625"/>
    <n v="1"/>
    <n v="0"/>
    <x v="0"/>
    <n v="0"/>
    <n v="1"/>
    <m/>
  </r>
  <r>
    <x v="0"/>
    <x v="0"/>
    <x v="0"/>
    <n v="25"/>
    <n v="-70.406029000000004"/>
    <n v="-23.678370999999999"/>
    <n v="30150.94921875"/>
    <n v="1"/>
    <n v="0"/>
    <x v="0"/>
    <n v="0"/>
    <n v="1"/>
    <m/>
  </r>
  <r>
    <x v="0"/>
    <x v="0"/>
    <x v="0"/>
    <n v="26"/>
    <n v="-70.410128"/>
    <n v="-23.691824"/>
    <n v="31776.54296875"/>
    <n v="1"/>
    <n v="0"/>
    <x v="0"/>
    <n v="0"/>
    <n v="1"/>
    <m/>
  </r>
  <r>
    <x v="0"/>
    <x v="0"/>
    <x v="0"/>
    <n v="27"/>
    <n v="-70.410490999999993"/>
    <n v="-23.696732000000001"/>
    <n v="32323.677734375"/>
    <n v="1"/>
    <n v="0"/>
    <x v="0"/>
    <n v="0"/>
    <n v="1"/>
    <m/>
  </r>
  <r>
    <x v="0"/>
    <x v="0"/>
    <x v="0"/>
    <n v="28"/>
    <n v="-70.412847999999997"/>
    <n v="-23.6967"/>
    <n v="32813.37890625"/>
    <n v="1"/>
    <n v="0"/>
    <x v="0"/>
    <n v="0"/>
    <n v="1"/>
    <m/>
  </r>
  <r>
    <x v="0"/>
    <x v="0"/>
    <x v="0"/>
    <n v="29"/>
    <n v="-70.407109000000005"/>
    <n v="-23.683783999999999"/>
    <n v="34678.57421875"/>
    <n v="1"/>
    <n v="1"/>
    <x v="0"/>
    <n v="0.05"/>
    <n v="1"/>
    <m/>
  </r>
  <r>
    <x v="0"/>
    <x v="0"/>
    <x v="1"/>
    <n v="1"/>
    <n v="-70.407155000000003"/>
    <n v="-23.684284000000002"/>
    <n v="169.51972961425781"/>
    <n v="1"/>
    <n v="1"/>
    <x v="0"/>
    <n v="0.9"/>
    <n v="1"/>
    <m/>
  </r>
  <r>
    <x v="0"/>
    <x v="0"/>
    <x v="1"/>
    <n v="2"/>
    <n v="-70.409997000000004"/>
    <n v="-23.691844"/>
    <n v="1342.7642822265625"/>
    <n v="1"/>
    <n v="1"/>
    <x v="0"/>
    <n v="0.05"/>
    <n v="1"/>
    <m/>
  </r>
  <r>
    <x v="0"/>
    <x v="0"/>
    <x v="1"/>
    <n v="3"/>
    <n v="-70.407382999999996"/>
    <n v="-23.676798000000002"/>
    <n v="3272.7666015625"/>
    <n v="1"/>
    <n v="0"/>
    <x v="0"/>
    <n v="0"/>
    <n v="1"/>
    <m/>
  </r>
  <r>
    <x v="0"/>
    <x v="0"/>
    <x v="1"/>
    <n v="4"/>
    <n v="-70.404409000000001"/>
    <n v="-23.667857999999999"/>
    <n v="4414.5146484375"/>
    <n v="1"/>
    <n v="0"/>
    <x v="0"/>
    <n v="0"/>
    <n v="1"/>
    <m/>
  </r>
  <r>
    <x v="0"/>
    <x v="0"/>
    <x v="1"/>
    <n v="5"/>
    <n v="-70.398756000000006"/>
    <n v="-23.653476000000001"/>
    <n v="6184.95068359375"/>
    <n v="1"/>
    <n v="0"/>
    <x v="0"/>
    <n v="0"/>
    <n v="1"/>
    <m/>
  </r>
  <r>
    <x v="0"/>
    <x v="0"/>
    <x v="1"/>
    <n v="6"/>
    <n v="-70.396619000000001"/>
    <n v="-23.645374"/>
    <n v="7473.69580078125"/>
    <n v="1"/>
    <n v="0"/>
    <x v="0"/>
    <n v="0"/>
    <n v="1"/>
    <m/>
  </r>
  <r>
    <x v="0"/>
    <x v="0"/>
    <x v="1"/>
    <n v="7"/>
    <n v="-70.394418000000002"/>
    <n v="-23.637986000000001"/>
    <n v="8497.4462890625"/>
    <n v="1"/>
    <n v="0"/>
    <x v="0"/>
    <n v="0"/>
    <n v="1"/>
    <m/>
  </r>
  <r>
    <x v="0"/>
    <x v="0"/>
    <x v="1"/>
    <n v="8"/>
    <n v="-70.390405000000001"/>
    <n v="-23.628287"/>
    <n v="9992.6416015625"/>
    <n v="1"/>
    <n v="0"/>
    <x v="0"/>
    <n v="0"/>
    <n v="1"/>
    <m/>
  </r>
  <r>
    <x v="0"/>
    <x v="0"/>
    <x v="1"/>
    <n v="9"/>
    <n v="-70.383341000000001"/>
    <n v="-23.627393000000001"/>
    <n v="10861.623046875"/>
    <n v="1"/>
    <n v="0"/>
    <x v="0"/>
    <n v="0"/>
    <n v="1"/>
    <m/>
  </r>
  <r>
    <x v="0"/>
    <x v="0"/>
    <x v="1"/>
    <n v="10"/>
    <n v="-70.378232999999994"/>
    <n v="-23.621321999999999"/>
    <n v="11800.7822265625"/>
    <n v="1"/>
    <n v="0"/>
    <x v="0"/>
    <n v="0"/>
    <n v="1"/>
    <m/>
  </r>
  <r>
    <x v="0"/>
    <x v="0"/>
    <x v="1"/>
    <n v="11"/>
    <n v="-70.375940999999997"/>
    <n v="-23.625453"/>
    <n v="12585.810546875"/>
    <n v="1"/>
    <n v="0"/>
    <x v="0"/>
    <n v="0"/>
    <n v="1"/>
    <m/>
  </r>
  <r>
    <x v="0"/>
    <x v="0"/>
    <x v="1"/>
    <n v="12"/>
    <n v="-70.378164999999996"/>
    <n v="-23.610147000000001"/>
    <n v="14376.638671875"/>
    <n v="1"/>
    <n v="0"/>
    <x v="0"/>
    <n v="0"/>
    <n v="1"/>
    <m/>
  </r>
  <r>
    <x v="0"/>
    <x v="0"/>
    <x v="1"/>
    <n v="13"/>
    <n v="-70.372652000000002"/>
    <n v="-23.599682000000001"/>
    <n v="16014.8828125"/>
    <n v="1"/>
    <n v="0"/>
    <x v="0"/>
    <n v="0"/>
    <n v="1"/>
    <m/>
  </r>
  <r>
    <x v="0"/>
    <x v="0"/>
    <x v="1"/>
    <n v="14"/>
    <n v="-70.377365999999995"/>
    <n v="-23.594579"/>
    <n v="17095.921875"/>
    <n v="1"/>
    <n v="0"/>
    <x v="0"/>
    <n v="0"/>
    <n v="1"/>
    <m/>
  </r>
  <r>
    <x v="0"/>
    <x v="0"/>
    <x v="1"/>
    <n v="15"/>
    <n v="-70.380741999999998"/>
    <n v="-23.591916000000001"/>
    <n v="17686.076171875"/>
    <n v="1"/>
    <n v="0"/>
    <x v="0"/>
    <n v="0"/>
    <n v="1"/>
    <m/>
  </r>
  <r>
    <x v="0"/>
    <x v="0"/>
    <x v="1"/>
    <n v="16"/>
    <n v="-70.377696"/>
    <n v="-23.589186000000002"/>
    <n v="18296.619140625"/>
    <n v="1"/>
    <n v="0"/>
    <x v="0"/>
    <n v="0"/>
    <n v="1"/>
    <m/>
  </r>
  <r>
    <x v="0"/>
    <x v="0"/>
    <x v="1"/>
    <n v="17"/>
    <n v="-70.375186999999997"/>
    <n v="-23.585224"/>
    <n v="18918.912109375"/>
    <n v="1"/>
    <n v="0"/>
    <x v="0"/>
    <n v="0"/>
    <n v="1"/>
    <m/>
  </r>
  <r>
    <x v="0"/>
    <x v="0"/>
    <x v="1"/>
    <n v="18"/>
    <n v="-70.379255999999998"/>
    <n v="-23.581036999999998"/>
    <n v="19986.416015625"/>
    <n v="1"/>
    <n v="0"/>
    <x v="0"/>
    <n v="0"/>
    <n v="1"/>
    <m/>
  </r>
  <r>
    <x v="0"/>
    <x v="0"/>
    <x v="1"/>
    <n v="19"/>
    <n v="-70.38082"/>
    <n v="-23.575703000000001"/>
    <n v="20702.541015625"/>
    <n v="1"/>
    <n v="0"/>
    <x v="0"/>
    <n v="0"/>
    <n v="1"/>
    <m/>
  </r>
  <r>
    <x v="0"/>
    <x v="0"/>
    <x v="1"/>
    <n v="20"/>
    <n v="-70.382244"/>
    <n v="-23.578655999999999"/>
    <n v="21182.994140625"/>
    <n v="1"/>
    <n v="0"/>
    <x v="0"/>
    <n v="0"/>
    <n v="1"/>
    <m/>
  </r>
  <r>
    <x v="0"/>
    <x v="0"/>
    <x v="1"/>
    <n v="21"/>
    <n v="-70.383070000000004"/>
    <n v="-23.584102000000001"/>
    <n v="21957.490234375"/>
    <n v="1"/>
    <n v="0"/>
    <x v="0"/>
    <n v="0"/>
    <n v="1"/>
    <m/>
  </r>
  <r>
    <x v="0"/>
    <x v="0"/>
    <x v="1"/>
    <n v="22"/>
    <n v="-70.387654999999995"/>
    <n v="-23.587206999999999"/>
    <n v="22781.55859375"/>
    <n v="1"/>
    <n v="0"/>
    <x v="0"/>
    <n v="0"/>
    <n v="1"/>
    <m/>
  </r>
  <r>
    <x v="0"/>
    <x v="0"/>
    <x v="1"/>
    <n v="23"/>
    <n v="-70.394969000000003"/>
    <n v="-23.559702999999999"/>
    <n v="26510.1796875"/>
    <n v="1"/>
    <n v="0"/>
    <x v="0"/>
    <n v="0"/>
    <n v="1"/>
    <m/>
  </r>
  <r>
    <x v="0"/>
    <x v="0"/>
    <x v="1"/>
    <n v="24"/>
    <n v="-70.388217999999995"/>
    <n v="-23.54101"/>
    <n v="30172.408203125"/>
    <n v="1"/>
    <n v="1"/>
    <x v="0"/>
    <n v="0.05"/>
    <n v="1"/>
    <m/>
  </r>
  <r>
    <x v="0"/>
    <x v="1"/>
    <x v="0"/>
    <n v="1"/>
    <n v="-70.388796999999997"/>
    <n v="-23.541056000000001"/>
    <n v="251.31045532226562"/>
    <n v="1"/>
    <n v="1"/>
    <x v="0"/>
    <n v="0.9"/>
    <n v="1"/>
    <m/>
  </r>
  <r>
    <x v="0"/>
    <x v="1"/>
    <x v="0"/>
    <n v="2"/>
    <n v="-70.392674"/>
    <n v="-23.545038999999999"/>
    <n v="1062.4547119140625"/>
    <n v="1"/>
    <n v="1"/>
    <x v="0"/>
    <n v="0.05"/>
    <n v="1"/>
    <m/>
  </r>
  <r>
    <x v="0"/>
    <x v="1"/>
    <x v="0"/>
    <n v="3"/>
    <n v="-70.391011000000006"/>
    <n v="-23.564337999999999"/>
    <n v="3252.89794921875"/>
    <n v="1"/>
    <n v="0"/>
    <x v="0"/>
    <n v="0"/>
    <n v="1"/>
    <m/>
  </r>
  <r>
    <x v="0"/>
    <x v="1"/>
    <x v="0"/>
    <n v="4"/>
    <n v="-70.387664999999998"/>
    <n v="-23.587208"/>
    <n v="6055.662109375"/>
    <n v="1"/>
    <n v="0"/>
    <x v="0"/>
    <n v="0"/>
    <n v="1"/>
    <m/>
  </r>
  <r>
    <x v="0"/>
    <x v="1"/>
    <x v="0"/>
    <n v="5"/>
    <n v="-70.383070000000004"/>
    <n v="-23.584102000000001"/>
    <n v="6758.36865234375"/>
    <n v="1"/>
    <n v="0"/>
    <x v="0"/>
    <n v="0"/>
    <n v="1"/>
    <m/>
  </r>
  <r>
    <x v="0"/>
    <x v="1"/>
    <x v="0"/>
    <n v="6"/>
    <n v="-70.380814999999998"/>
    <n v="-23.575702"/>
    <n v="8007.75830078125"/>
    <n v="1"/>
    <n v="0"/>
    <x v="0"/>
    <n v="0"/>
    <n v="1"/>
    <m/>
  </r>
  <r>
    <x v="0"/>
    <x v="1"/>
    <x v="0"/>
    <n v="7"/>
    <n v="-70.379255999999998"/>
    <n v="-23.581035"/>
    <n v="8723.1416015625"/>
    <n v="1"/>
    <n v="0"/>
    <x v="0"/>
    <n v="0"/>
    <n v="1"/>
    <m/>
  </r>
  <r>
    <x v="0"/>
    <x v="1"/>
    <x v="0"/>
    <n v="8"/>
    <n v="-70.375191999999998"/>
    <n v="-23.585229000000002"/>
    <n v="9791.6171875"/>
    <n v="1"/>
    <n v="0"/>
    <x v="0"/>
    <n v="0"/>
    <n v="1"/>
    <m/>
  </r>
  <r>
    <x v="0"/>
    <x v="1"/>
    <x v="0"/>
    <n v="9"/>
    <n v="-70.377696"/>
    <n v="-23.589186000000002"/>
    <n v="10413.1591796875"/>
    <n v="1"/>
    <n v="0"/>
    <x v="0"/>
    <n v="0"/>
    <n v="1"/>
    <m/>
  </r>
  <r>
    <x v="0"/>
    <x v="1"/>
    <x v="0"/>
    <n v="10"/>
    <n v="-70.382848999999993"/>
    <n v="-23.591125000000002"/>
    <n v="11113.43359375"/>
    <n v="1"/>
    <n v="0"/>
    <x v="0"/>
    <n v="0"/>
    <n v="1"/>
    <m/>
  </r>
  <r>
    <x v="0"/>
    <x v="1"/>
    <x v="0"/>
    <n v="11"/>
    <n v="-70.377371999999994"/>
    <n v="-23.594588000000002"/>
    <n v="11996.7763671875"/>
    <n v="1"/>
    <n v="0"/>
    <x v="0"/>
    <n v="0"/>
    <n v="1"/>
    <m/>
  </r>
  <r>
    <x v="0"/>
    <x v="1"/>
    <x v="0"/>
    <n v="12"/>
    <n v="-70.374874000000005"/>
    <n v="-23.599771"/>
    <n v="12869.099609375"/>
    <n v="1"/>
    <n v="0"/>
    <x v="0"/>
    <n v="0"/>
    <n v="1"/>
    <m/>
  </r>
  <r>
    <x v="0"/>
    <x v="1"/>
    <x v="0"/>
    <n v="13"/>
    <n v="-70.378165999999993"/>
    <n v="-23.610171999999999"/>
    <n v="14259.5595703125"/>
    <n v="1"/>
    <n v="0"/>
    <x v="0"/>
    <n v="0"/>
    <n v="1"/>
    <m/>
  </r>
  <r>
    <x v="0"/>
    <x v="1"/>
    <x v="0"/>
    <n v="14"/>
    <n v="-70.375382000000002"/>
    <n v="-23.620712999999999"/>
    <n v="15516.96484375"/>
    <n v="1"/>
    <n v="0"/>
    <x v="0"/>
    <n v="0"/>
    <n v="1"/>
    <m/>
  </r>
  <r>
    <x v="0"/>
    <x v="1"/>
    <x v="0"/>
    <n v="15"/>
    <n v="-70.378095000000002"/>
    <n v="-23.622676999999999"/>
    <n v="16630.93359375"/>
    <n v="1"/>
    <n v="0"/>
    <x v="0"/>
    <n v="0"/>
    <n v="1"/>
    <m/>
  </r>
  <r>
    <x v="0"/>
    <x v="1"/>
    <x v="0"/>
    <n v="16"/>
    <n v="-70.381321"/>
    <n v="-23.628139000000001"/>
    <n v="17557.150390625"/>
    <n v="1"/>
    <n v="0"/>
    <x v="0"/>
    <n v="0"/>
    <n v="1"/>
    <m/>
  </r>
  <r>
    <x v="0"/>
    <x v="1"/>
    <x v="0"/>
    <n v="17"/>
    <n v="-70.390299999999996"/>
    <n v="-23.628157000000002"/>
    <n v="18526.095703125"/>
    <n v="1"/>
    <n v="0"/>
    <x v="0"/>
    <n v="0"/>
    <n v="1"/>
    <m/>
  </r>
  <r>
    <x v="0"/>
    <x v="1"/>
    <x v="0"/>
    <n v="18"/>
    <n v="-70.393997999999996"/>
    <n v="-23.629145999999999"/>
    <n v="19146.974609375"/>
    <n v="1"/>
    <n v="0"/>
    <x v="0"/>
    <n v="0"/>
    <n v="1"/>
    <m/>
  </r>
  <r>
    <x v="0"/>
    <x v="1"/>
    <x v="0"/>
    <n v="19"/>
    <n v="-70.394610999999998"/>
    <n v="-23.635788000000002"/>
    <n v="19978.28125"/>
    <n v="1"/>
    <n v="0"/>
    <x v="0"/>
    <n v="0"/>
    <n v="1"/>
    <m/>
  </r>
  <r>
    <x v="0"/>
    <x v="1"/>
    <x v="0"/>
    <n v="20"/>
    <n v="-70.397575000000003"/>
    <n v="-23.645989"/>
    <n v="21362.708984375"/>
    <n v="1"/>
    <n v="0"/>
    <x v="0"/>
    <n v="0"/>
    <n v="1"/>
    <m/>
  </r>
  <r>
    <x v="0"/>
    <x v="1"/>
    <x v="0"/>
    <n v="21"/>
    <n v="-70.400176999999999"/>
    <n v="-23.651373"/>
    <n v="22222.20703125"/>
    <n v="1"/>
    <n v="0"/>
    <x v="0"/>
    <n v="0"/>
    <n v="1"/>
    <m/>
  </r>
  <r>
    <x v="0"/>
    <x v="1"/>
    <x v="0"/>
    <n v="22"/>
    <n v="-70.404509000000004"/>
    <n v="-23.667815000000001"/>
    <n v="24244.935546875"/>
    <n v="1"/>
    <n v="0"/>
    <x v="0"/>
    <n v="0"/>
    <n v="1"/>
    <m/>
  </r>
  <r>
    <x v="0"/>
    <x v="1"/>
    <x v="0"/>
    <n v="23"/>
    <n v="-70.406029000000004"/>
    <n v="-23.678370999999999"/>
    <n v="25702.033203125"/>
    <n v="1"/>
    <n v="0"/>
    <x v="0"/>
    <n v="0"/>
    <n v="1"/>
    <m/>
  </r>
  <r>
    <x v="0"/>
    <x v="1"/>
    <x v="0"/>
    <n v="24"/>
    <n v="-70.410128"/>
    <n v="-23.691824"/>
    <n v="27327.626953125"/>
    <n v="1"/>
    <n v="0"/>
    <x v="0"/>
    <n v="0"/>
    <n v="1"/>
    <m/>
  </r>
  <r>
    <x v="0"/>
    <x v="1"/>
    <x v="0"/>
    <n v="25"/>
    <n v="-70.410490999999993"/>
    <n v="-23.696732000000001"/>
    <n v="27874.76171875"/>
    <n v="1"/>
    <n v="0"/>
    <x v="0"/>
    <n v="0"/>
    <n v="1"/>
    <m/>
  </r>
  <r>
    <x v="0"/>
    <x v="1"/>
    <x v="0"/>
    <n v="26"/>
    <n v="-70.412847999999997"/>
    <n v="-23.6967"/>
    <n v="28364.46484375"/>
    <n v="1"/>
    <n v="0"/>
    <x v="0"/>
    <n v="0"/>
    <n v="1"/>
    <m/>
  </r>
  <r>
    <x v="0"/>
    <x v="1"/>
    <x v="0"/>
    <n v="27"/>
    <n v="-70.407109000000005"/>
    <n v="-23.683783999999999"/>
    <n v="30229.6484375"/>
    <n v="1"/>
    <n v="1"/>
    <x v="0"/>
    <n v="0.05"/>
    <n v="1"/>
    <m/>
  </r>
  <r>
    <x v="0"/>
    <x v="2"/>
    <x v="0"/>
    <n v="1"/>
    <n v="-70.387168000000003"/>
    <n v="-23.541623000000001"/>
    <n v="106.17312622070312"/>
    <n v="1"/>
    <n v="1"/>
    <x v="0"/>
    <n v="0.9"/>
    <n v="1"/>
    <m/>
  </r>
  <r>
    <x v="0"/>
    <x v="2"/>
    <x v="0"/>
    <n v="2"/>
    <n v="-70.389088000000001"/>
    <n v="-23.543278000000001"/>
    <n v="607.764404296875"/>
    <n v="1"/>
    <n v="1"/>
    <x v="0"/>
    <n v="0.05"/>
    <n v="1"/>
    <m/>
  </r>
  <r>
    <x v="0"/>
    <x v="2"/>
    <x v="0"/>
    <n v="3"/>
    <n v="-70.391175000000004"/>
    <n v="-23.559483"/>
    <n v="2789.588134765625"/>
    <n v="1"/>
    <n v="0"/>
    <x v="0"/>
    <n v="0"/>
    <n v="1"/>
    <m/>
  </r>
  <r>
    <x v="0"/>
    <x v="2"/>
    <x v="0"/>
    <n v="4"/>
    <n v="-70.385266999999999"/>
    <n v="-23.564592999999999"/>
    <n v="4017.01806640625"/>
    <n v="1"/>
    <n v="0"/>
    <x v="0"/>
    <n v="0"/>
    <n v="1"/>
    <m/>
  </r>
  <r>
    <x v="0"/>
    <x v="2"/>
    <x v="0"/>
    <n v="5"/>
    <n v="-70.379255999999998"/>
    <n v="-23.581035"/>
    <n v="6179.74462890625"/>
    <n v="1"/>
    <n v="0"/>
    <x v="0"/>
    <n v="0"/>
    <n v="1"/>
    <m/>
  </r>
  <r>
    <x v="0"/>
    <x v="2"/>
    <x v="0"/>
    <n v="6"/>
    <n v="-70.378451999999996"/>
    <n v="-23.598213000000001"/>
    <n v="8085.01220703125"/>
    <n v="1"/>
    <n v="0"/>
    <x v="0"/>
    <n v="0"/>
    <n v="1"/>
    <m/>
  </r>
  <r>
    <x v="0"/>
    <x v="2"/>
    <x v="0"/>
    <n v="7"/>
    <n v="-70.380826999999996"/>
    <n v="-23.611422999999998"/>
    <n v="9731.68359375"/>
    <n v="1"/>
    <n v="0"/>
    <x v="0"/>
    <n v="0"/>
    <n v="1"/>
    <m/>
  </r>
  <r>
    <x v="0"/>
    <x v="2"/>
    <x v="0"/>
    <n v="8"/>
    <n v="-70.389341999999999"/>
    <n v="-23.629528000000001"/>
    <n v="12055.341796875"/>
    <n v="1"/>
    <n v="0"/>
    <x v="0"/>
    <n v="0"/>
    <n v="1"/>
    <m/>
  </r>
  <r>
    <x v="0"/>
    <x v="2"/>
    <x v="0"/>
    <n v="9"/>
    <n v="-70.389578999999998"/>
    <n v="-23.636675"/>
    <n v="12910.1962890625"/>
    <n v="1"/>
    <n v="0"/>
    <x v="0"/>
    <n v="0"/>
    <n v="1"/>
    <m/>
  </r>
  <r>
    <x v="0"/>
    <x v="2"/>
    <x v="0"/>
    <n v="10"/>
    <n v="-70.400176999999999"/>
    <n v="-23.651373"/>
    <n v="15119.478515625"/>
    <n v="1"/>
    <n v="0"/>
    <x v="0"/>
    <n v="0"/>
    <n v="1"/>
    <m/>
  </r>
  <r>
    <x v="0"/>
    <x v="2"/>
    <x v="0"/>
    <n v="11"/>
    <n v="-70.404509000000004"/>
    <n v="-23.667815000000001"/>
    <n v="17142.205078125"/>
    <n v="1"/>
    <n v="0"/>
    <x v="0"/>
    <n v="0"/>
    <n v="1"/>
    <m/>
  </r>
  <r>
    <x v="0"/>
    <x v="2"/>
    <x v="0"/>
    <n v="12"/>
    <n v="-70.413539"/>
    <n v="-23.683920000000001"/>
    <n v="19232.3984375"/>
    <n v="1"/>
    <n v="0"/>
    <x v="0"/>
    <n v="0"/>
    <n v="1"/>
    <m/>
  </r>
  <r>
    <x v="0"/>
    <x v="2"/>
    <x v="0"/>
    <n v="13"/>
    <n v="-70.422336000000001"/>
    <n v="-23.698596999999999"/>
    <n v="21382.38671875"/>
    <n v="1"/>
    <n v="1"/>
    <x v="0"/>
    <n v="0.05"/>
    <n v="1"/>
    <m/>
  </r>
  <r>
    <x v="0"/>
    <x v="3"/>
    <x v="1"/>
    <n v="1"/>
    <n v="-70.394418000000002"/>
    <n v="-23.637986000000001"/>
    <n v="122.98252105712891"/>
    <n v="1"/>
    <n v="1"/>
    <x v="0"/>
    <n v="0.9"/>
    <n v="1"/>
    <m/>
  </r>
  <r>
    <x v="0"/>
    <x v="3"/>
    <x v="1"/>
    <n v="2"/>
    <n v="-70.390405000000001"/>
    <n v="-23.628287"/>
    <n v="1618.1785888671875"/>
    <n v="1"/>
    <n v="1"/>
    <x v="0"/>
    <n v="0.05"/>
    <n v="1"/>
    <m/>
  </r>
  <r>
    <x v="0"/>
    <x v="3"/>
    <x v="1"/>
    <n v="3"/>
    <n v="-70.383341000000001"/>
    <n v="-23.627393000000001"/>
    <n v="2487.160888671875"/>
    <n v="1"/>
    <n v="0"/>
    <x v="0"/>
    <n v="0"/>
    <n v="1"/>
    <m/>
  </r>
  <r>
    <x v="0"/>
    <x v="3"/>
    <x v="1"/>
    <n v="4"/>
    <n v="-70.378232999999994"/>
    <n v="-23.621321999999999"/>
    <n v="3426.3203125"/>
    <n v="1"/>
    <n v="0"/>
    <x v="0"/>
    <n v="0"/>
    <n v="1"/>
    <m/>
  </r>
  <r>
    <x v="0"/>
    <x v="3"/>
    <x v="1"/>
    <n v="5"/>
    <n v="-70.375940999999997"/>
    <n v="-23.625453"/>
    <n v="4211.3486328125"/>
    <n v="1"/>
    <n v="0"/>
    <x v="0"/>
    <n v="0"/>
    <n v="1"/>
    <m/>
  </r>
  <r>
    <x v="0"/>
    <x v="3"/>
    <x v="1"/>
    <n v="6"/>
    <n v="-70.378164999999996"/>
    <n v="-23.610147000000001"/>
    <n v="6002.17578125"/>
    <n v="1"/>
    <n v="0"/>
    <x v="0"/>
    <n v="0"/>
    <n v="1"/>
    <m/>
  </r>
  <r>
    <x v="0"/>
    <x v="3"/>
    <x v="1"/>
    <n v="7"/>
    <n v="-70.372652000000002"/>
    <n v="-23.599682000000001"/>
    <n v="7640.4208984375"/>
    <n v="1"/>
    <n v="0"/>
    <x v="0"/>
    <n v="0"/>
    <n v="1"/>
    <m/>
  </r>
  <r>
    <x v="0"/>
    <x v="3"/>
    <x v="1"/>
    <n v="8"/>
    <n v="-70.377365999999995"/>
    <n v="-23.594579"/>
    <n v="8721.4609375"/>
    <n v="1"/>
    <n v="0"/>
    <x v="0"/>
    <n v="0"/>
    <n v="1"/>
    <m/>
  </r>
  <r>
    <x v="0"/>
    <x v="3"/>
    <x v="1"/>
    <n v="9"/>
    <n v="-70.380741999999998"/>
    <n v="-23.591916000000001"/>
    <n v="9311.6142578125"/>
    <n v="1"/>
    <n v="0"/>
    <x v="0"/>
    <n v="0"/>
    <n v="1"/>
    <m/>
  </r>
  <r>
    <x v="0"/>
    <x v="3"/>
    <x v="1"/>
    <n v="10"/>
    <n v="-70.377696"/>
    <n v="-23.589186000000002"/>
    <n v="9922.15625"/>
    <n v="1"/>
    <n v="0"/>
    <x v="0"/>
    <n v="0"/>
    <n v="1"/>
    <m/>
  </r>
  <r>
    <x v="0"/>
    <x v="3"/>
    <x v="1"/>
    <n v="11"/>
    <n v="-70.375186999999997"/>
    <n v="-23.585224"/>
    <n v="10544.451171875"/>
    <n v="1"/>
    <n v="0"/>
    <x v="0"/>
    <n v="0"/>
    <n v="1"/>
    <m/>
  </r>
  <r>
    <x v="0"/>
    <x v="3"/>
    <x v="1"/>
    <n v="12"/>
    <n v="-70.379255999999998"/>
    <n v="-23.581036999999998"/>
    <n v="11611.953125"/>
    <n v="1"/>
    <n v="0"/>
    <x v="0"/>
    <n v="0"/>
    <n v="1"/>
    <m/>
  </r>
  <r>
    <x v="0"/>
    <x v="3"/>
    <x v="1"/>
    <n v="13"/>
    <n v="-70.38082"/>
    <n v="-23.575703000000001"/>
    <n v="12328.076171875"/>
    <n v="1"/>
    <n v="0"/>
    <x v="0"/>
    <n v="0"/>
    <n v="1"/>
    <m/>
  </r>
  <r>
    <x v="0"/>
    <x v="3"/>
    <x v="1"/>
    <n v="14"/>
    <n v="-70.382244"/>
    <n v="-23.578655999999999"/>
    <n v="12808.529296875"/>
    <n v="1"/>
    <n v="0"/>
    <x v="0"/>
    <n v="0"/>
    <n v="1"/>
    <m/>
  </r>
  <r>
    <x v="0"/>
    <x v="3"/>
    <x v="1"/>
    <n v="15"/>
    <n v="-70.383070000000004"/>
    <n v="-23.584102000000001"/>
    <n v="13583.0244140625"/>
    <n v="1"/>
    <n v="0"/>
    <x v="0"/>
    <n v="0"/>
    <n v="1"/>
    <m/>
  </r>
  <r>
    <x v="0"/>
    <x v="3"/>
    <x v="1"/>
    <n v="16"/>
    <n v="-70.387654999999995"/>
    <n v="-23.587206999999999"/>
    <n v="14407.09375"/>
    <n v="1"/>
    <n v="0"/>
    <x v="0"/>
    <n v="0"/>
    <n v="1"/>
    <m/>
  </r>
  <r>
    <x v="0"/>
    <x v="3"/>
    <x v="1"/>
    <n v="17"/>
    <n v="-70.394969000000003"/>
    <n v="-23.559702999999999"/>
    <n v="18135.712890625"/>
    <n v="1"/>
    <n v="0"/>
    <x v="0"/>
    <n v="0"/>
    <n v="1"/>
    <m/>
  </r>
  <r>
    <x v="0"/>
    <x v="3"/>
    <x v="1"/>
    <n v="18"/>
    <n v="-70.388450000000006"/>
    <n v="-23.541028000000001"/>
    <n v="21774.16796875"/>
    <n v="1"/>
    <n v="1"/>
    <x v="0"/>
    <n v="0.05"/>
    <n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x v="0"/>
    <x v="0"/>
    <x v="0"/>
    <n v="0"/>
    <n v="1"/>
  </r>
  <r>
    <x v="0"/>
    <x v="0"/>
    <x v="0"/>
    <n v="1"/>
    <s v=""/>
  </r>
  <r>
    <x v="0"/>
    <x v="0"/>
    <x v="0"/>
    <n v="0"/>
    <n v="1"/>
  </r>
  <r>
    <x v="0"/>
    <x v="0"/>
    <x v="0"/>
    <n v="0"/>
    <n v="1"/>
  </r>
  <r>
    <x v="0"/>
    <x v="0"/>
    <x v="1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Q1:S4" firstHeaderRow="1" firstDataRow="1" firstDataCol="2"/>
  <pivotFields count="5">
    <pivotField compact="0" outline="0" showAll="0"/>
    <pivotField axis="axisRow" compact="0" outline="0" showAll="0" defaultSubtotal="0">
      <items count="2">
        <item m="1" x="1"/>
        <item x="0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compact="0" outline="0" showAll="0"/>
  </pivotFields>
  <rowFields count="2">
    <field x="1"/>
    <field x="2"/>
  </rowFields>
  <rowItems count="3">
    <i>
      <x v="1"/>
      <x/>
    </i>
    <i r="1">
      <x v="1"/>
    </i>
    <i t="grand">
      <x/>
    </i>
  </rowItems>
  <colItems count="1">
    <i/>
  </colItems>
  <dataFields count="1">
    <dataField name="Cuenta de sentido" fld="3" subtotal="count" baseField="1" baseItem="0"/>
  </dataFields>
  <formats count="21"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1" type="button" dataOnly="0" labelOnly="1" outline="0" axis="axisRow" fieldPosition="0"/>
    </format>
    <format dxfId="31">
      <pivotArea field="2" type="button" dataOnly="0" labelOnly="1" outline="0" axis="axisRow" fieldPosition="1"/>
    </format>
    <format dxfId="30">
      <pivotArea dataOnly="0" labelOnly="1" outline="0" axis="axisValues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grandRow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field="2" type="button" dataOnly="0" labelOnly="1" outline="0" axis="axisRow" fieldPosition="1"/>
    </format>
    <format dxfId="23">
      <pivotArea dataOnly="0" labelOnly="1" outline="0" axis="axisValues" fieldPosition="0"/>
    </format>
    <format dxfId="22">
      <pivotArea dataOnly="0" labelOnly="1" outline="0" fieldPosition="0">
        <references count="1">
          <reference field="1" count="0"/>
        </references>
      </pivotArea>
    </format>
    <format dxfId="21">
      <pivotArea dataOnly="0" labelOnly="1" grandRow="1" outline="0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1" type="button" dataOnly="0" labelOnly="1" outline="0" axis="axisRow" fieldPosition="0"/>
    </format>
    <format dxfId="17">
      <pivotArea field="2" type="button" dataOnly="0" labelOnly="1" outline="0" axis="axisRow" fieldPosition="1"/>
    </format>
    <format dxfId="16">
      <pivotArea dataOnly="0" labelOnly="1" outline="0" axis="axisValues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U1:W3" firstHeaderRow="1" firstDataRow="1" firstDataCol="2"/>
  <pivotFields count="5"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">
    <i>
      <x v="1"/>
      <x v="1"/>
    </i>
    <i t="grand">
      <x/>
    </i>
  </rowItems>
  <colItems count="1">
    <i/>
  </colItems>
  <dataFields count="1">
    <dataField name="Cuenta de sentido" fld="3" subtotal="count" baseField="1" baseItem="0"/>
  </dataFields>
  <formats count="24"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0" type="button" dataOnly="0" labelOnly="1" outline="0" axis="axisRow" fieldPosition="0"/>
    </format>
    <format dxfId="55">
      <pivotArea field="1" type="button" dataOnly="0" labelOnly="1" outline="0" axis="axisRow" fieldPosition="1"/>
    </format>
    <format dxfId="54">
      <pivotArea dataOnly="0" labelOnly="1" outline="0" axis="axisValues" fieldPosition="0"/>
    </format>
    <format dxfId="53">
      <pivotArea dataOnly="0" labelOnly="1" outline="0" fieldPosition="0">
        <references count="1">
          <reference field="0" count="0"/>
        </references>
      </pivotArea>
    </format>
    <format dxfId="52">
      <pivotArea dataOnly="0" labelOnly="1" grandRow="1" outline="0" fieldPosition="0"/>
    </format>
    <format dxfId="51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Row" fieldPosition="0"/>
    </format>
    <format dxfId="47">
      <pivotArea field="1" type="button" dataOnly="0" labelOnly="1" outline="0" axis="axisRow" fieldPosition="1"/>
    </format>
    <format dxfId="46">
      <pivotArea dataOnly="0" labelOnly="1" outline="0" axis="axisValues" fieldPosition="0"/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dataOnly="0" labelOnly="1" grandRow="1" outline="0" fieldPosition="0"/>
    </format>
    <format dxfId="43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field="1" type="button" dataOnly="0" labelOnly="1" outline="0" axis="axisRow" fieldPosition="1"/>
    </format>
    <format dxfId="38">
      <pivotArea dataOnly="0" labelOnly="1" outline="0" axis="axisValues" fieldPosition="0"/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dataOnly="0" labelOnly="1" grandRow="1" outline="0" fieldPosition="0"/>
    </format>
    <format dxfId="35">
      <pivotArea dataOnly="0" labelOnly="1" outline="0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:H7" firstHeaderRow="0" firstDataRow="1" firstDataCol="3"/>
  <pivotFields count="13"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m="1" x="4"/>
        <item m="1" x="7"/>
        <item m="1" x="9"/>
        <item m="1" x="6"/>
        <item m="1" x="5"/>
        <item m="1" x="8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6">
    <i>
      <x v="1"/>
      <x v="6"/>
      <x/>
    </i>
    <i r="2">
      <x v="1"/>
    </i>
    <i r="1">
      <x v="7"/>
      <x/>
    </i>
    <i r="1">
      <x v="8"/>
      <x/>
    </i>
    <i r="1">
      <x v="9"/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Correlativo Punto de Control" fld="3" subtotal="count" baseField="2" baseItem="0"/>
    <dataField name="Suma de Seguimiento" fld="7" baseField="0" baseItem="0"/>
    <dataField name="Suma de ICR" fld="8" baseField="0" baseItem="0"/>
    <dataField name="Suma de IP" fld="9" baseField="0" baseItem="0"/>
    <dataField name="Suma de Ponderador ICR" fld="10" baseField="0" baseItem="0"/>
  </dataFields>
  <formats count="27"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0" type="button" dataOnly="0" labelOnly="1" outline="0" axis="axisRow" fieldPosition="0"/>
    </format>
    <format dxfId="82">
      <pivotArea field="1" type="button" dataOnly="0" labelOnly="1" outline="0" axis="axisRow" fieldPosition="1"/>
    </format>
    <format dxfId="81">
      <pivotArea field="2" type="button" dataOnly="0" labelOnly="1" outline="0" axis="axisRow" fieldPosition="2"/>
    </format>
    <format dxfId="80">
      <pivotArea dataOnly="0" labelOnly="1" outline="0" fieldPosition="0">
        <references count="1">
          <reference field="0" count="0"/>
        </references>
      </pivotArea>
    </format>
    <format dxfId="79">
      <pivotArea dataOnly="0" labelOnly="1" grandRow="1" outline="0" fieldPosition="0"/>
    </format>
    <format dxfId="78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7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field="0" type="button" dataOnly="0" labelOnly="1" outline="0" axis="axisRow" fieldPosition="0"/>
    </format>
    <format dxfId="73">
      <pivotArea field="1" type="button" dataOnly="0" labelOnly="1" outline="0" axis="axisRow" fieldPosition="1"/>
    </format>
    <format dxfId="72">
      <pivotArea field="2" type="button" dataOnly="0" labelOnly="1" outline="0" axis="axisRow" fieldPosition="2"/>
    </format>
    <format dxfId="71">
      <pivotArea dataOnly="0" labelOnly="1" outline="0" fieldPosition="0">
        <references count="1">
          <reference field="0" count="0"/>
        </references>
      </pivotArea>
    </format>
    <format dxfId="70">
      <pivotArea dataOnly="0" labelOnly="1" grandRow="1" outline="0" fieldPosition="0"/>
    </format>
    <format dxfId="69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6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field="1" type="button" dataOnly="0" labelOnly="1" outline="0" axis="axisRow" fieldPosition="1"/>
    </format>
    <format dxfId="63">
      <pivotArea field="2" type="button" dataOnly="0" labelOnly="1" outline="0" axis="axisRow" fieldPosition="2"/>
    </format>
    <format dxfId="62">
      <pivotArea dataOnly="0" labelOnly="1" outline="0" fieldPosition="0">
        <references count="1">
          <reference field="0" count="0"/>
        </references>
      </pivotArea>
    </format>
    <format dxfId="61">
      <pivotArea dataOnly="0" labelOnly="1" grandRow="1" outline="0" fieldPosition="0"/>
    </format>
    <format dxfId="60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5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4:D20" firstHeaderRow="1" firstDataRow="1" firstDataCol="3" rowPageCount="1" colPageCount="1"/>
  <pivotFields count="13">
    <pivotField axis="axisRow"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m="1" x="4"/>
        <item m="1" x="7"/>
        <item m="1" x="9"/>
        <item m="1" x="6"/>
        <item m="1" x="5"/>
        <item m="1" x="8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6">
    <i>
      <x v="1"/>
      <x v="6"/>
      <x/>
    </i>
    <i r="2">
      <x v="1"/>
    </i>
    <i r="1">
      <x v="7"/>
      <x/>
    </i>
    <i r="1">
      <x v="8"/>
      <x/>
    </i>
    <i r="1">
      <x v="9"/>
      <x v="1"/>
    </i>
    <i t="grand">
      <x/>
    </i>
  </rowItems>
  <colItems count="1">
    <i/>
  </colItems>
  <pageFields count="1">
    <pageField fld="9" hier="-1"/>
  </pageFields>
  <dataFields count="1">
    <dataField name="Suma de IP" fld="9" baseField="0" baseItem="0"/>
  </dataFields>
  <formats count="24">
    <format dxfId="109">
      <pivotArea type="all" dataOnly="0" outline="0" fieldPosition="0"/>
    </format>
    <format dxfId="108">
      <pivotArea outline="0" collapsedLevelsAreSubtotals="1" fieldPosition="0"/>
    </format>
    <format dxfId="107">
      <pivotArea field="0" type="button" dataOnly="0" labelOnly="1" outline="0" axis="axisRow" fieldPosition="0"/>
    </format>
    <format dxfId="106">
      <pivotArea field="1" type="button" dataOnly="0" labelOnly="1" outline="0" axis="axisRow" fieldPosition="1"/>
    </format>
    <format dxfId="105">
      <pivotArea field="2" type="button" dataOnly="0" labelOnly="1" outline="0" axis="axisRow" fieldPosition="2"/>
    </format>
    <format dxfId="104">
      <pivotArea dataOnly="0" labelOnly="1" outline="0" axis="axisValues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dataOnly="0" labelOnly="1" grandRow="1" outline="0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0" type="button" dataOnly="0" labelOnly="1" outline="0" axis="axisRow" fieldPosition="0"/>
    </format>
    <format dxfId="98">
      <pivotArea field="1" type="button" dataOnly="0" labelOnly="1" outline="0" axis="axisRow" fieldPosition="1"/>
    </format>
    <format dxfId="97">
      <pivotArea field="2" type="button" dataOnly="0" labelOnly="1" outline="0" axis="axisRow" fieldPosition="2"/>
    </format>
    <format dxfId="96">
      <pivotArea dataOnly="0" labelOnly="1" outline="0" axis="axisValues" fieldPosition="0"/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grandRow="1" outline="0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field="1" type="button" dataOnly="0" labelOnly="1" outline="0" axis="axisRow" fieldPosition="1"/>
    </format>
    <format dxfId="89">
      <pivotArea field="2" type="button" dataOnly="0" labelOnly="1" outline="0" axis="axisRow" fieldPosition="2"/>
    </format>
    <format dxfId="88">
      <pivotArea dataOnly="0" labelOnly="1" outline="0" axis="axisValues" fieldPosition="0"/>
    </format>
    <format dxfId="87">
      <pivotArea dataOnly="0" labelOnly="1" outline="0" fieldPosition="0">
        <references count="1">
          <reference field="0" count="0"/>
        </references>
      </pivotArea>
    </format>
    <format dxfId="86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F14:G20" firstHeaderRow="1" firstDataRow="1" firstDataCol="2"/>
  <pivotFields count="13">
    <pivotField compact="0" outline="0" showAll="0" defaultSubtotal="0"/>
    <pivotField axis="axisRow" compact="0" outline="0" showAll="0" defaultSubtotal="0">
      <items count="10">
        <item m="1" x="4"/>
        <item m="1" x="7"/>
        <item m="1" x="9"/>
        <item m="1" x="6"/>
        <item m="1" x="5"/>
        <item m="1" x="8"/>
        <item x="0"/>
        <item x="1"/>
        <item x="2"/>
        <item x="3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2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6">
    <i>
      <x v="6"/>
      <x/>
    </i>
    <i r="1">
      <x v="1"/>
    </i>
    <i>
      <x v="7"/>
      <x/>
    </i>
    <i>
      <x v="8"/>
      <x/>
    </i>
    <i>
      <x v="9"/>
      <x v="1"/>
    </i>
    <i t="grand">
      <x/>
    </i>
  </rowItems>
  <colItems count="1">
    <i/>
  </colItems>
  <formats count="21"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1" type="button" dataOnly="0" labelOnly="1" outline="0" axis="axisRow" fieldPosition="0"/>
    </format>
    <format dxfId="127">
      <pivotArea field="2" type="button" dataOnly="0" labelOnly="1" outline="0" axis="axisRow" fieldPosition="1"/>
    </format>
    <format dxfId="126">
      <pivotArea dataOnly="0" labelOnly="1" outline="0" axis="axisValues" fieldPosition="0"/>
    </format>
    <format dxfId="125">
      <pivotArea dataOnly="0" labelOnly="1" outline="0" fieldPosition="0">
        <references count="1">
          <reference field="1" count="0"/>
        </references>
      </pivotArea>
    </format>
    <format dxfId="124">
      <pivotArea dataOnly="0" labelOnly="1" grandRow="1" outline="0" fieldPosition="0"/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1" type="button" dataOnly="0" labelOnly="1" outline="0" axis="axisRow" fieldPosition="0"/>
    </format>
    <format dxfId="120">
      <pivotArea field="2" type="button" dataOnly="0" labelOnly="1" outline="0" axis="axisRow" fieldPosition="1"/>
    </format>
    <format dxfId="119">
      <pivotArea dataOnly="0" labelOnly="1" outline="0" axis="axisValues" fieldPosition="0"/>
    </format>
    <format dxfId="118">
      <pivotArea dataOnly="0" labelOnly="1" outline="0" fieldPosition="0">
        <references count="1">
          <reference field="1" count="0"/>
        </references>
      </pivotArea>
    </format>
    <format dxfId="117">
      <pivotArea dataOnly="0" labelOnly="1" grandRow="1" outline="0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field="1" type="button" dataOnly="0" labelOnly="1" outline="0" axis="axisRow" fieldPosition="0"/>
    </format>
    <format dxfId="113">
      <pivotArea field="2" type="button" dataOnly="0" labelOnly="1" outline="0" axis="axisRow" fieldPosition="1"/>
    </format>
    <format dxfId="112">
      <pivotArea dataOnly="0" labelOnly="1" outline="0" axis="axisValues" fieldPosition="0"/>
    </format>
    <format dxfId="111">
      <pivotArea dataOnly="0" labelOnly="1" outline="0" fieldPosition="0">
        <references count="1">
          <reference field="1" count="0"/>
        </references>
      </pivotArea>
    </format>
    <format dxfId="110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1:M109" headerRowDxfId="161" dataDxfId="159" headerRowBorderDxfId="160" tableBorderDxfId="158" totalsRowBorderDxfId="157">
  <autoFilter ref="A11:M109"/>
  <tableColumns count="13">
    <tableColumn id="1" name="Unidad de Negocio" dataDxfId="156"/>
    <tableColumn id="2" name="Servicio" dataDxfId="155"/>
    <tableColumn id="3" name="Sentido" dataDxfId="154"/>
    <tableColumn id="4" name="Correlativo Punto de Control" dataDxfId="153"/>
    <tableColumn id="5" name="Longitud" dataDxfId="152"/>
    <tableColumn id="6" name="Latitud" dataDxfId="151"/>
    <tableColumn id="7" name="Distancia al origen" dataDxfId="150"/>
    <tableColumn id="8" name="Seguimiento" dataDxfId="149"/>
    <tableColumn id="9" name="ICR" dataDxfId="148"/>
    <tableColumn id="10" name="IP" dataDxfId="147"/>
    <tableColumn id="11" name="Ponderador ICR" dataDxfId="146"/>
    <tableColumn id="12" name="Punto Urbano" dataDxfId="145"/>
    <tableColumn id="13" name="Referencia de Punto de Control" dataDxfId="14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1:H15" totalsRowShown="0" headerRowDxfId="143" dataDxfId="141" headerRowBorderDxfId="142" tableBorderDxfId="140" totalsRowBorderDxfId="139">
  <autoFilter ref="A11:H15"/>
  <tableColumns count="8">
    <tableColumn id="1" name="UN" dataDxfId="138"/>
    <tableColumn id="2" name="Servicio" dataDxfId="137"/>
    <tableColumn id="3" name="Sentido" dataDxfId="136"/>
    <tableColumn id="4" name="Correlativo Punto_x000a_de Control" dataDxfId="135"/>
    <tableColumn id="5" name="Intervalo Anterior_x000a_(IPPdk-1)" dataDxfId="134"/>
    <tableColumn id="6" name="Hora de Pasada Programada_x000a_(TPPdk)" dataDxfId="133"/>
    <tableColumn id="7" name="Intervalo Posterior_x000a_(IPPdk)" dataDxfId="132"/>
    <tableColumn id="8" name="Tipo de Día" dataDxfId="1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25" displayName="Tabla25" ref="J1:O6" totalsRowShown="0" headerRowDxfId="13" dataDxfId="12">
  <autoFilter ref="J1:O6"/>
  <tableColumns count="6">
    <tableColumn id="1" name="Columna1" dataDxfId="11">
      <calculatedColumnFormula>+D2=E2</calculatedColumnFormula>
    </tableColumn>
    <tableColumn id="2" name="Unidad" dataDxfId="10">
      <calculatedColumnFormula>+A2</calculatedColumnFormula>
    </tableColumn>
    <tableColumn id="3" name="Servicio" dataDxfId="9">
      <calculatedColumnFormula>+LEFT(B2,3)</calculatedColumnFormula>
    </tableColumn>
    <tableColumn id="4" name="Tipo Servicio" dataDxfId="8">
      <calculatedColumnFormula>+IF(OR(RIGHT(B2,1)="D",RIGHT(B2,1)="v",RIGHT(B2,1)="Y",RIGHT(B2,1)="N",RIGHT(B2,2)="Y1",RIGHT(B2,2)="Y2"),"Variante","Troncal")</calculatedColumnFormula>
    </tableColumn>
    <tableColumn id="5" name="sentido" dataDxfId="7">
      <calculatedColumnFormula>+C2</calculatedColumnFormula>
    </tableColumn>
    <tableColumn id="6" name="Validez Servicio" dataDxfId="6">
      <calculatedColumnFormula>+IF(B2=B1,"",1)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zoomScale="80" zoomScaleNormal="80" workbookViewId="0">
      <selection activeCell="D15" sqref="D15"/>
    </sheetView>
  </sheetViews>
  <sheetFormatPr baseColWidth="10" defaultColWidth="11.42578125" defaultRowHeight="16.5" x14ac:dyDescent="0.3"/>
  <cols>
    <col min="1" max="1" width="3.28515625" customWidth="1"/>
    <col min="2" max="2" width="23.42578125" style="9" customWidth="1"/>
    <col min="3" max="4" width="20" style="12" customWidth="1"/>
    <col min="5" max="5" width="18.85546875" style="12" customWidth="1"/>
    <col min="6" max="6" width="12.28515625" style="12" customWidth="1"/>
    <col min="7" max="7" width="22.42578125" style="12" bestFit="1" customWidth="1"/>
    <col min="8" max="9" width="21.85546875" style="9" customWidth="1"/>
    <col min="10" max="10" width="8.140625" style="9" customWidth="1"/>
    <col min="11" max="16384" width="11.42578125" style="9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59" t="str">
        <f>+D8&amp;"_"&amp;D9&amp;"_"&amp;D10&amp;"_"&amp;D11&amp;"_"&amp;D13&amp;"_"&amp;E16&amp;"_A5_"&amp;D12</f>
        <v>POT_II_AntofagastaUN14_UN14_2021_1_A5_1</v>
      </c>
      <c r="C4" s="59"/>
      <c r="D4" s="59"/>
      <c r="E4" s="59"/>
      <c r="F4" s="59"/>
      <c r="G4" s="59"/>
      <c r="H4" s="59"/>
      <c r="I4" s="59"/>
      <c r="J4" s="59"/>
    </row>
    <row r="5" spans="1:10" s="11" customFormat="1" ht="15.75" x14ac:dyDescent="0.3">
      <c r="A5" s="10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58" t="s">
        <v>25</v>
      </c>
      <c r="C7" s="58"/>
      <c r="D7" s="55" t="s">
        <v>38</v>
      </c>
      <c r="E7" s="56"/>
      <c r="F7"/>
      <c r="G7" s="9"/>
      <c r="I7"/>
    </row>
    <row r="8" spans="1:10" customFormat="1" x14ac:dyDescent="0.3">
      <c r="B8" s="58" t="s">
        <v>26</v>
      </c>
      <c r="C8" s="58"/>
      <c r="D8" s="55" t="s">
        <v>71</v>
      </c>
      <c r="E8" s="56"/>
      <c r="G8" s="9"/>
      <c r="H8" s="9"/>
    </row>
    <row r="9" spans="1:10" customFormat="1" x14ac:dyDescent="0.3">
      <c r="B9" s="58" t="s">
        <v>20</v>
      </c>
      <c r="C9" s="58"/>
      <c r="D9" s="55" t="s">
        <v>37</v>
      </c>
      <c r="E9" s="56"/>
    </row>
    <row r="10" spans="1:10" customFormat="1" ht="16.5" customHeight="1" x14ac:dyDescent="0.3">
      <c r="B10" s="58" t="s">
        <v>27</v>
      </c>
      <c r="C10" s="58"/>
      <c r="D10" s="55" t="s">
        <v>68</v>
      </c>
      <c r="E10" s="56"/>
    </row>
    <row r="11" spans="1:10" ht="16.5" customHeight="1" x14ac:dyDescent="0.3">
      <c r="B11" s="58" t="s">
        <v>21</v>
      </c>
      <c r="C11" s="58"/>
      <c r="D11" s="55" t="s">
        <v>56</v>
      </c>
      <c r="E11" s="56"/>
    </row>
    <row r="12" spans="1:10" x14ac:dyDescent="0.3">
      <c r="B12" s="58" t="s">
        <v>33</v>
      </c>
      <c r="C12" s="58"/>
      <c r="D12" s="55">
        <v>1</v>
      </c>
      <c r="E12" s="56"/>
    </row>
    <row r="13" spans="1:10" x14ac:dyDescent="0.3">
      <c r="B13" s="58" t="s">
        <v>36</v>
      </c>
      <c r="C13" s="58"/>
      <c r="D13" s="55">
        <v>2021</v>
      </c>
      <c r="E13" s="56"/>
    </row>
    <row r="15" spans="1:10" s="17" customFormat="1" ht="36" customHeight="1" x14ac:dyDescent="0.3">
      <c r="A15" s="16"/>
      <c r="B15" s="18" t="s">
        <v>19</v>
      </c>
      <c r="C15" s="18" t="s">
        <v>34</v>
      </c>
      <c r="D15" s="18" t="s">
        <v>35</v>
      </c>
      <c r="E15" s="18" t="s">
        <v>32</v>
      </c>
      <c r="F15" s="12"/>
      <c r="G15" s="12"/>
      <c r="H15" s="9"/>
    </row>
    <row r="16" spans="1:10" x14ac:dyDescent="0.3">
      <c r="B16" s="15" t="s">
        <v>39</v>
      </c>
      <c r="C16" s="41">
        <v>44296</v>
      </c>
      <c r="D16" s="41">
        <v>44316</v>
      </c>
      <c r="E16" s="19">
        <v>1</v>
      </c>
    </row>
    <row r="17" spans="2:6" x14ac:dyDescent="0.3">
      <c r="B17" s="12"/>
    </row>
    <row r="19" spans="2:6" ht="16.5" customHeight="1" x14ac:dyDescent="0.3"/>
    <row r="20" spans="2:6" ht="23.25" customHeight="1" x14ac:dyDescent="0.3"/>
    <row r="21" spans="2:6" x14ac:dyDescent="0.3">
      <c r="B21" s="13" t="s">
        <v>22</v>
      </c>
      <c r="C21" s="57" t="s">
        <v>40</v>
      </c>
      <c r="D21" s="57"/>
      <c r="E21" s="57"/>
      <c r="F21" s="57"/>
    </row>
    <row r="22" spans="2:6" x14ac:dyDescent="0.3">
      <c r="B22" s="13" t="s">
        <v>24</v>
      </c>
      <c r="C22" s="57"/>
      <c r="D22" s="57"/>
      <c r="E22" s="57"/>
      <c r="F22" s="57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conditionalFormatting sqref="C16">
    <cfRule type="expression" dxfId="5" priority="2">
      <formula>C16=""</formula>
    </cfRule>
  </conditionalFormatting>
  <conditionalFormatting sqref="D16">
    <cfRule type="expression" dxfId="4" priority="1">
      <formula>D16=""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109"/>
  <sheetViews>
    <sheetView tabSelected="1" topLeftCell="A76" zoomScale="64" zoomScaleNormal="64" workbookViewId="0">
      <selection activeCell="R116" sqref="R116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4.7109375" style="2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8" width="5.140625" style="2" customWidth="1"/>
    <col min="9" max="10" width="3.28515625" style="2" bestFit="1" customWidth="1"/>
    <col min="11" max="11" width="5.28515625" style="2" customWidth="1"/>
    <col min="12" max="12" width="3.28515625" style="2" bestFit="1" customWidth="1"/>
    <col min="13" max="13" width="22.140625" style="3" customWidth="1"/>
    <col min="14" max="14" width="6.42578125" style="2" customWidth="1"/>
    <col min="15" max="15" width="5" style="2" bestFit="1" customWidth="1"/>
    <col min="16" max="16" width="5.140625" style="2" bestFit="1" customWidth="1"/>
    <col min="17" max="17" width="2" style="2" bestFit="1" customWidth="1"/>
    <col min="18" max="20" width="20.42578125" style="2"/>
    <col min="21" max="21" width="12.85546875" style="2" customWidth="1"/>
    <col min="22" max="16384" width="20.42578125" style="2"/>
  </cols>
  <sheetData>
    <row r="1" spans="1:17" customFormat="1" ht="15" x14ac:dyDescent="0.25"/>
    <row r="2" spans="1:17" customFormat="1" ht="16.5" x14ac:dyDescent="0.25">
      <c r="A2" s="60" t="str">
        <f>"PUNTOS DE CONTROL DE LA UNIDAD DE NEGOCIO ("&amp;A7&amp;" - "&amp;C7&amp;")"</f>
        <v>PUNTOS DE CONTROL DE LA UNIDAD DE NEGOCIO (UN14 - Normal)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7" customFormat="1" ht="15" x14ac:dyDescent="0.25"/>
    <row r="4" spans="1:17" s="8" customFormat="1" ht="15" x14ac:dyDescent="0.25">
      <c r="A4" s="8" t="s">
        <v>31</v>
      </c>
    </row>
    <row r="5" spans="1:17" customFormat="1" ht="15" x14ac:dyDescent="0.25"/>
    <row r="6" spans="1:17" customFormat="1" ht="15" x14ac:dyDescent="0.25">
      <c r="A6" s="66" t="s">
        <v>13</v>
      </c>
      <c r="B6" s="67"/>
      <c r="C6" s="62" t="s">
        <v>28</v>
      </c>
      <c r="D6" s="62"/>
      <c r="E6" s="62"/>
      <c r="F6" s="61" t="s">
        <v>34</v>
      </c>
      <c r="G6" s="61" t="s">
        <v>23</v>
      </c>
      <c r="H6" s="62" t="s">
        <v>35</v>
      </c>
      <c r="I6" s="62"/>
      <c r="J6" s="62"/>
      <c r="K6" s="62"/>
      <c r="L6" s="62"/>
    </row>
    <row r="7" spans="1:17" customFormat="1" ht="16.5" x14ac:dyDescent="0.25">
      <c r="A7" s="68" t="str">
        <f>+TAPA!D11</f>
        <v>UN14</v>
      </c>
      <c r="B7" s="69"/>
      <c r="C7" s="70" t="str">
        <f>+TAPA!B16</f>
        <v>Normal</v>
      </c>
      <c r="D7" s="70"/>
      <c r="E7" s="70"/>
      <c r="F7" s="63">
        <f>+TAPA!C16</f>
        <v>44296</v>
      </c>
      <c r="G7" s="64"/>
      <c r="H7" s="63">
        <f>+TAPA!D16</f>
        <v>44316</v>
      </c>
      <c r="I7" s="65"/>
      <c r="J7" s="65"/>
      <c r="K7" s="65"/>
      <c r="L7" s="64"/>
    </row>
    <row r="8" spans="1:17" customFormat="1" ht="15" x14ac:dyDescent="0.25"/>
    <row r="9" spans="1:17" s="8" customFormat="1" ht="15" x14ac:dyDescent="0.25">
      <c r="A9" s="8" t="s">
        <v>29</v>
      </c>
    </row>
    <row r="10" spans="1:17" ht="14.25" customHeight="1" x14ac:dyDescent="0.2">
      <c r="L10" s="3"/>
      <c r="M10" s="2"/>
    </row>
    <row r="11" spans="1:17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37" t="s">
        <v>4</v>
      </c>
      <c r="F11" s="37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7" ht="14.25" customHeight="1" x14ac:dyDescent="0.25">
      <c r="A12" s="20" t="s">
        <v>56</v>
      </c>
      <c r="B12" s="48">
        <v>114</v>
      </c>
      <c r="C12" s="48">
        <v>0</v>
      </c>
      <c r="D12" s="48">
        <v>1</v>
      </c>
      <c r="E12" s="38">
        <v>-70.388796999999997</v>
      </c>
      <c r="F12" s="38">
        <v>-23.541056000000001</v>
      </c>
      <c r="G12" s="24">
        <v>251.31045532226562</v>
      </c>
      <c r="H12" s="52">
        <v>1</v>
      </c>
      <c r="I12" s="52">
        <v>1</v>
      </c>
      <c r="J12" s="52">
        <v>1</v>
      </c>
      <c r="K12" s="24">
        <v>0.9</v>
      </c>
      <c r="L12" s="52">
        <v>1</v>
      </c>
      <c r="M12" s="21"/>
      <c r="O12"/>
      <c r="P12"/>
      <c r="Q12"/>
    </row>
    <row r="13" spans="1:17" ht="14.25" customHeight="1" x14ac:dyDescent="0.25">
      <c r="A13" s="20" t="s">
        <v>56</v>
      </c>
      <c r="B13" s="48">
        <v>114</v>
      </c>
      <c r="C13" s="48">
        <v>0</v>
      </c>
      <c r="D13" s="48">
        <v>2</v>
      </c>
      <c r="E13" s="38">
        <v>-70.390771999999998</v>
      </c>
      <c r="F13" s="38">
        <v>-23.536718</v>
      </c>
      <c r="G13" s="24">
        <v>955.015869140625</v>
      </c>
      <c r="H13" s="52">
        <v>1</v>
      </c>
      <c r="I13" s="52">
        <v>1</v>
      </c>
      <c r="J13" s="52">
        <v>0</v>
      </c>
      <c r="K13" s="24">
        <v>0.05</v>
      </c>
      <c r="L13" s="52">
        <v>1</v>
      </c>
      <c r="M13" s="21"/>
      <c r="O13"/>
      <c r="P13"/>
      <c r="Q13"/>
    </row>
    <row r="14" spans="1:17" ht="14.25" customHeight="1" x14ac:dyDescent="0.25">
      <c r="A14" s="20" t="s">
        <v>56</v>
      </c>
      <c r="B14" s="48">
        <v>114</v>
      </c>
      <c r="C14" s="48">
        <v>0</v>
      </c>
      <c r="D14" s="48">
        <v>3</v>
      </c>
      <c r="E14" s="38">
        <v>-70.397085000000004</v>
      </c>
      <c r="F14" s="38">
        <v>-23.522539999999999</v>
      </c>
      <c r="G14" s="24">
        <v>2871.30517578125</v>
      </c>
      <c r="H14" s="52">
        <v>1</v>
      </c>
      <c r="I14" s="52">
        <v>0</v>
      </c>
      <c r="J14" s="52">
        <v>0</v>
      </c>
      <c r="K14" s="24">
        <v>0</v>
      </c>
      <c r="L14" s="52">
        <v>0</v>
      </c>
      <c r="M14" s="21"/>
      <c r="O14"/>
      <c r="P14"/>
      <c r="Q14"/>
    </row>
    <row r="15" spans="1:17" ht="14.25" customHeight="1" x14ac:dyDescent="0.25">
      <c r="A15" s="20" t="s">
        <v>56</v>
      </c>
      <c r="B15" s="48">
        <v>114</v>
      </c>
      <c r="C15" s="48">
        <v>0</v>
      </c>
      <c r="D15" s="48">
        <v>4</v>
      </c>
      <c r="E15" s="38">
        <v>-70.392674</v>
      </c>
      <c r="F15" s="38">
        <v>-23.545038999999999</v>
      </c>
      <c r="G15" s="24">
        <v>5511.3740234375</v>
      </c>
      <c r="H15" s="52">
        <v>1</v>
      </c>
      <c r="I15" s="52">
        <v>0</v>
      </c>
      <c r="J15" s="52">
        <v>0</v>
      </c>
      <c r="K15" s="24">
        <v>0</v>
      </c>
      <c r="L15" s="52">
        <v>1</v>
      </c>
      <c r="M15" s="21"/>
      <c r="O15"/>
      <c r="P15"/>
      <c r="Q15"/>
    </row>
    <row r="16" spans="1:17" ht="14.25" customHeight="1" x14ac:dyDescent="0.25">
      <c r="A16" s="20" t="s">
        <v>56</v>
      </c>
      <c r="B16" s="48">
        <v>114</v>
      </c>
      <c r="C16" s="48">
        <v>0</v>
      </c>
      <c r="D16" s="48">
        <v>5</v>
      </c>
      <c r="E16" s="38">
        <v>-70.391011000000006</v>
      </c>
      <c r="F16" s="38">
        <v>-23.564337999999999</v>
      </c>
      <c r="G16" s="24">
        <v>7701.8173828125</v>
      </c>
      <c r="H16" s="52">
        <v>1</v>
      </c>
      <c r="I16" s="52">
        <v>0</v>
      </c>
      <c r="J16" s="52">
        <v>0</v>
      </c>
      <c r="K16" s="24">
        <v>0</v>
      </c>
      <c r="L16" s="52">
        <v>1</v>
      </c>
      <c r="M16" s="21"/>
      <c r="O16"/>
      <c r="P16"/>
      <c r="Q16"/>
    </row>
    <row r="17" spans="1:17" ht="14.25" customHeight="1" x14ac:dyDescent="0.25">
      <c r="A17" s="20" t="s">
        <v>56</v>
      </c>
      <c r="B17" s="48">
        <v>114</v>
      </c>
      <c r="C17" s="48">
        <v>0</v>
      </c>
      <c r="D17" s="48">
        <v>6</v>
      </c>
      <c r="E17" s="38">
        <v>-70.387664999999998</v>
      </c>
      <c r="F17" s="38">
        <v>-23.587208</v>
      </c>
      <c r="G17" s="24">
        <v>10504.58203125</v>
      </c>
      <c r="H17" s="52">
        <v>1</v>
      </c>
      <c r="I17" s="52">
        <v>0</v>
      </c>
      <c r="J17" s="52">
        <v>0</v>
      </c>
      <c r="K17" s="24">
        <v>0</v>
      </c>
      <c r="L17" s="52">
        <v>1</v>
      </c>
      <c r="M17" s="21"/>
      <c r="O17"/>
      <c r="P17"/>
      <c r="Q17"/>
    </row>
    <row r="18" spans="1:17" ht="14.25" customHeight="1" x14ac:dyDescent="0.25">
      <c r="A18" s="20" t="s">
        <v>56</v>
      </c>
      <c r="B18" s="48">
        <v>114</v>
      </c>
      <c r="C18" s="48">
        <v>0</v>
      </c>
      <c r="D18" s="48">
        <v>7</v>
      </c>
      <c r="E18" s="38">
        <v>-70.383070000000004</v>
      </c>
      <c r="F18" s="38">
        <v>-23.584102000000001</v>
      </c>
      <c r="G18" s="24">
        <v>11207.2880859375</v>
      </c>
      <c r="H18" s="52">
        <v>1</v>
      </c>
      <c r="I18" s="52">
        <v>0</v>
      </c>
      <c r="J18" s="52">
        <v>0</v>
      </c>
      <c r="K18" s="24">
        <v>0</v>
      </c>
      <c r="L18" s="52">
        <v>1</v>
      </c>
      <c r="M18" s="21"/>
      <c r="O18"/>
      <c r="P18"/>
      <c r="Q18"/>
    </row>
    <row r="19" spans="1:17" ht="14.25" customHeight="1" x14ac:dyDescent="0.25">
      <c r="A19" s="20" t="s">
        <v>56</v>
      </c>
      <c r="B19" s="48">
        <v>114</v>
      </c>
      <c r="C19" s="48">
        <v>0</v>
      </c>
      <c r="D19" s="48">
        <v>8</v>
      </c>
      <c r="E19" s="38">
        <v>-70.380814999999998</v>
      </c>
      <c r="F19" s="38">
        <v>-23.575702</v>
      </c>
      <c r="G19" s="24">
        <v>12456.677734375</v>
      </c>
      <c r="H19" s="52">
        <v>1</v>
      </c>
      <c r="I19" s="52">
        <v>0</v>
      </c>
      <c r="J19" s="52">
        <v>0</v>
      </c>
      <c r="K19" s="24">
        <v>0</v>
      </c>
      <c r="L19" s="52">
        <v>1</v>
      </c>
      <c r="M19" s="21"/>
      <c r="O19"/>
      <c r="P19"/>
      <c r="Q19"/>
    </row>
    <row r="20" spans="1:17" ht="14.25" customHeight="1" x14ac:dyDescent="0.25">
      <c r="A20" s="20" t="s">
        <v>56</v>
      </c>
      <c r="B20" s="48">
        <v>114</v>
      </c>
      <c r="C20" s="48">
        <v>0</v>
      </c>
      <c r="D20" s="48">
        <v>9</v>
      </c>
      <c r="E20" s="38">
        <v>-70.379255999999998</v>
      </c>
      <c r="F20" s="38">
        <v>-23.581035</v>
      </c>
      <c r="G20" s="24">
        <v>13172.060546875</v>
      </c>
      <c r="H20" s="52">
        <v>1</v>
      </c>
      <c r="I20" s="52">
        <v>0</v>
      </c>
      <c r="J20" s="52">
        <v>0</v>
      </c>
      <c r="K20" s="24">
        <v>0</v>
      </c>
      <c r="L20" s="52">
        <v>1</v>
      </c>
      <c r="M20" s="21"/>
      <c r="O20"/>
      <c r="P20"/>
      <c r="Q20"/>
    </row>
    <row r="21" spans="1:17" ht="14.25" customHeight="1" x14ac:dyDescent="0.25">
      <c r="A21" s="20" t="s">
        <v>56</v>
      </c>
      <c r="B21" s="48">
        <v>114</v>
      </c>
      <c r="C21" s="48">
        <v>0</v>
      </c>
      <c r="D21" s="48">
        <v>10</v>
      </c>
      <c r="E21" s="38">
        <v>-70.375191999999998</v>
      </c>
      <c r="F21" s="38">
        <v>-23.585229000000002</v>
      </c>
      <c r="G21" s="24">
        <v>14240.5361328125</v>
      </c>
      <c r="H21" s="52">
        <v>1</v>
      </c>
      <c r="I21" s="52">
        <v>0</v>
      </c>
      <c r="J21" s="52">
        <v>0</v>
      </c>
      <c r="K21" s="24">
        <v>0</v>
      </c>
      <c r="L21" s="52">
        <v>1</v>
      </c>
      <c r="M21" s="21"/>
      <c r="O21"/>
      <c r="P21"/>
      <c r="Q21"/>
    </row>
    <row r="22" spans="1:17" ht="14.25" customHeight="1" x14ac:dyDescent="0.25">
      <c r="A22" s="20" t="s">
        <v>56</v>
      </c>
      <c r="B22" s="48">
        <v>114</v>
      </c>
      <c r="C22" s="48">
        <v>0</v>
      </c>
      <c r="D22" s="48">
        <v>11</v>
      </c>
      <c r="E22" s="38">
        <v>-70.377696</v>
      </c>
      <c r="F22" s="38">
        <v>-23.589186000000002</v>
      </c>
      <c r="G22" s="24">
        <v>14862.078125</v>
      </c>
      <c r="H22" s="52">
        <v>1</v>
      </c>
      <c r="I22" s="52">
        <v>0</v>
      </c>
      <c r="J22" s="52">
        <v>0</v>
      </c>
      <c r="K22" s="24">
        <v>0</v>
      </c>
      <c r="L22" s="52">
        <v>1</v>
      </c>
      <c r="M22" s="21"/>
      <c r="O22"/>
      <c r="P22"/>
      <c r="Q22"/>
    </row>
    <row r="23" spans="1:17" ht="14.25" customHeight="1" x14ac:dyDescent="0.25">
      <c r="A23" s="20" t="s">
        <v>56</v>
      </c>
      <c r="B23" s="48">
        <v>114</v>
      </c>
      <c r="C23" s="48">
        <v>0</v>
      </c>
      <c r="D23" s="48">
        <v>12</v>
      </c>
      <c r="E23" s="38">
        <v>-70.382848999999993</v>
      </c>
      <c r="F23" s="38">
        <v>-23.591125000000002</v>
      </c>
      <c r="G23" s="24">
        <v>15562.3525390625</v>
      </c>
      <c r="H23" s="52">
        <v>1</v>
      </c>
      <c r="I23" s="52">
        <v>0</v>
      </c>
      <c r="J23" s="52">
        <v>0</v>
      </c>
      <c r="K23" s="24">
        <v>0</v>
      </c>
      <c r="L23" s="52">
        <v>1</v>
      </c>
      <c r="M23" s="21"/>
      <c r="O23"/>
      <c r="P23"/>
      <c r="Q23"/>
    </row>
    <row r="24" spans="1:17" ht="14.25" customHeight="1" x14ac:dyDescent="0.25">
      <c r="A24" s="20" t="s">
        <v>56</v>
      </c>
      <c r="B24" s="48">
        <v>114</v>
      </c>
      <c r="C24" s="48">
        <v>0</v>
      </c>
      <c r="D24" s="48">
        <v>13</v>
      </c>
      <c r="E24" s="38">
        <v>-70.377371999999994</v>
      </c>
      <c r="F24" s="38">
        <v>-23.594588000000002</v>
      </c>
      <c r="G24" s="24">
        <v>16445.6953125</v>
      </c>
      <c r="H24" s="52">
        <v>1</v>
      </c>
      <c r="I24" s="52">
        <v>0</v>
      </c>
      <c r="J24" s="52">
        <v>0</v>
      </c>
      <c r="K24" s="24">
        <v>0</v>
      </c>
      <c r="L24" s="52">
        <v>1</v>
      </c>
      <c r="M24" s="21"/>
      <c r="O24"/>
      <c r="P24"/>
      <c r="Q24"/>
    </row>
    <row r="25" spans="1:17" ht="14.25" customHeight="1" x14ac:dyDescent="0.25">
      <c r="A25" s="20" t="s">
        <v>56</v>
      </c>
      <c r="B25" s="48">
        <v>114</v>
      </c>
      <c r="C25" s="48">
        <v>0</v>
      </c>
      <c r="D25" s="48">
        <v>14</v>
      </c>
      <c r="E25" s="38">
        <v>-70.374874000000005</v>
      </c>
      <c r="F25" s="38">
        <v>-23.599771</v>
      </c>
      <c r="G25" s="24">
        <v>17318.017578125</v>
      </c>
      <c r="H25" s="52">
        <v>1</v>
      </c>
      <c r="I25" s="52">
        <v>0</v>
      </c>
      <c r="J25" s="52">
        <v>0</v>
      </c>
      <c r="K25" s="24">
        <v>0</v>
      </c>
      <c r="L25" s="52">
        <v>1</v>
      </c>
      <c r="M25" s="22"/>
      <c r="O25"/>
      <c r="P25"/>
      <c r="Q25"/>
    </row>
    <row r="26" spans="1:17" ht="14.25" customHeight="1" x14ac:dyDescent="0.25">
      <c r="A26" s="20" t="s">
        <v>56</v>
      </c>
      <c r="B26" s="48">
        <v>114</v>
      </c>
      <c r="C26" s="48">
        <v>0</v>
      </c>
      <c r="D26" s="48">
        <v>15</v>
      </c>
      <c r="E26" s="38">
        <v>-70.378165999999993</v>
      </c>
      <c r="F26" s="38">
        <v>-23.610171999999999</v>
      </c>
      <c r="G26" s="24">
        <v>18708.478515625</v>
      </c>
      <c r="H26" s="52">
        <v>1</v>
      </c>
      <c r="I26" s="52">
        <v>0</v>
      </c>
      <c r="J26" s="52">
        <v>0</v>
      </c>
      <c r="K26" s="24">
        <v>0</v>
      </c>
      <c r="L26" s="52">
        <v>1</v>
      </c>
      <c r="M26" s="21"/>
      <c r="O26"/>
      <c r="P26"/>
      <c r="Q26"/>
    </row>
    <row r="27" spans="1:17" ht="14.25" customHeight="1" x14ac:dyDescent="0.25">
      <c r="A27" s="20" t="s">
        <v>56</v>
      </c>
      <c r="B27" s="48">
        <v>114</v>
      </c>
      <c r="C27" s="48">
        <v>0</v>
      </c>
      <c r="D27" s="48">
        <v>16</v>
      </c>
      <c r="E27" s="38">
        <v>-70.375382000000002</v>
      </c>
      <c r="F27" s="38">
        <v>-23.620712999999999</v>
      </c>
      <c r="G27" s="24">
        <v>19965.880859375</v>
      </c>
      <c r="H27" s="52">
        <v>1</v>
      </c>
      <c r="I27" s="52">
        <v>0</v>
      </c>
      <c r="J27" s="52">
        <v>0</v>
      </c>
      <c r="K27" s="24">
        <v>0</v>
      </c>
      <c r="L27" s="52">
        <v>1</v>
      </c>
      <c r="M27" s="22"/>
      <c r="O27"/>
      <c r="P27"/>
      <c r="Q27"/>
    </row>
    <row r="28" spans="1:17" ht="14.25" customHeight="1" x14ac:dyDescent="0.25">
      <c r="A28" s="20" t="s">
        <v>56</v>
      </c>
      <c r="B28" s="48">
        <v>114</v>
      </c>
      <c r="C28" s="48">
        <v>0</v>
      </c>
      <c r="D28" s="48">
        <v>17</v>
      </c>
      <c r="E28" s="38">
        <v>-70.378095000000002</v>
      </c>
      <c r="F28" s="38">
        <v>-23.622676999999999</v>
      </c>
      <c r="G28" s="24">
        <v>21079.849609375</v>
      </c>
      <c r="H28" s="52">
        <v>1</v>
      </c>
      <c r="I28" s="52">
        <v>0</v>
      </c>
      <c r="J28" s="52">
        <v>0</v>
      </c>
      <c r="K28" s="24">
        <v>0</v>
      </c>
      <c r="L28" s="52">
        <v>1</v>
      </c>
      <c r="M28" s="22"/>
      <c r="O28"/>
      <c r="P28"/>
      <c r="Q28"/>
    </row>
    <row r="29" spans="1:17" ht="14.25" customHeight="1" x14ac:dyDescent="0.25">
      <c r="A29" s="20" t="s">
        <v>56</v>
      </c>
      <c r="B29" s="48">
        <v>114</v>
      </c>
      <c r="C29" s="48">
        <v>0</v>
      </c>
      <c r="D29" s="48">
        <v>18</v>
      </c>
      <c r="E29" s="38">
        <v>-70.381321</v>
      </c>
      <c r="F29" s="38">
        <v>-23.628139000000001</v>
      </c>
      <c r="G29" s="24">
        <v>22006.06640625</v>
      </c>
      <c r="H29" s="52">
        <v>1</v>
      </c>
      <c r="I29" s="52">
        <v>0</v>
      </c>
      <c r="J29" s="52">
        <v>0</v>
      </c>
      <c r="K29" s="24">
        <v>0</v>
      </c>
      <c r="L29" s="52">
        <v>1</v>
      </c>
      <c r="M29" s="22"/>
      <c r="O29"/>
      <c r="P29"/>
      <c r="Q29"/>
    </row>
    <row r="30" spans="1:17" ht="14.25" customHeight="1" x14ac:dyDescent="0.25">
      <c r="A30" s="20" t="s">
        <v>56</v>
      </c>
      <c r="B30" s="48">
        <v>114</v>
      </c>
      <c r="C30" s="48">
        <v>0</v>
      </c>
      <c r="D30" s="48">
        <v>19</v>
      </c>
      <c r="E30" s="38">
        <v>-70.390299999999996</v>
      </c>
      <c r="F30" s="38">
        <v>-23.628157000000002</v>
      </c>
      <c r="G30" s="24">
        <v>22975.01171875</v>
      </c>
      <c r="H30" s="52">
        <v>1</v>
      </c>
      <c r="I30" s="52">
        <v>0</v>
      </c>
      <c r="J30" s="52">
        <v>0</v>
      </c>
      <c r="K30" s="24">
        <v>0</v>
      </c>
      <c r="L30" s="52">
        <v>1</v>
      </c>
      <c r="M30" s="22"/>
      <c r="O30"/>
      <c r="P30"/>
      <c r="Q30"/>
    </row>
    <row r="31" spans="1:17" ht="14.25" customHeight="1" x14ac:dyDescent="0.25">
      <c r="A31" s="20" t="s">
        <v>56</v>
      </c>
      <c r="B31" s="48">
        <v>114</v>
      </c>
      <c r="C31" s="48">
        <v>0</v>
      </c>
      <c r="D31" s="48">
        <v>20</v>
      </c>
      <c r="E31" s="38">
        <v>-70.393997999999996</v>
      </c>
      <c r="F31" s="38">
        <v>-23.629145999999999</v>
      </c>
      <c r="G31" s="24">
        <v>23595.890625</v>
      </c>
      <c r="H31" s="52">
        <v>1</v>
      </c>
      <c r="I31" s="52">
        <v>0</v>
      </c>
      <c r="J31" s="52">
        <v>0</v>
      </c>
      <c r="K31" s="24">
        <v>0</v>
      </c>
      <c r="L31" s="52">
        <v>1</v>
      </c>
      <c r="M31" s="22"/>
      <c r="O31"/>
      <c r="P31"/>
      <c r="Q31"/>
    </row>
    <row r="32" spans="1:17" ht="14.25" customHeight="1" x14ac:dyDescent="0.25">
      <c r="A32" s="20" t="s">
        <v>56</v>
      </c>
      <c r="B32" s="48">
        <v>114</v>
      </c>
      <c r="C32" s="48">
        <v>0</v>
      </c>
      <c r="D32" s="48">
        <v>21</v>
      </c>
      <c r="E32" s="38">
        <v>-70.394610999999998</v>
      </c>
      <c r="F32" s="38">
        <v>-23.635788000000002</v>
      </c>
      <c r="G32" s="24">
        <v>24427.197265625</v>
      </c>
      <c r="H32" s="52">
        <v>1</v>
      </c>
      <c r="I32" s="52">
        <v>0</v>
      </c>
      <c r="J32" s="52">
        <v>0</v>
      </c>
      <c r="K32" s="24">
        <v>0</v>
      </c>
      <c r="L32" s="52">
        <v>1</v>
      </c>
      <c r="M32" s="22"/>
      <c r="O32"/>
      <c r="P32"/>
      <c r="Q32"/>
    </row>
    <row r="33" spans="1:17" ht="14.25" customHeight="1" x14ac:dyDescent="0.25">
      <c r="A33" s="20" t="s">
        <v>56</v>
      </c>
      <c r="B33" s="48">
        <v>114</v>
      </c>
      <c r="C33" s="48">
        <v>0</v>
      </c>
      <c r="D33" s="48">
        <v>22</v>
      </c>
      <c r="E33" s="38">
        <v>-70.397575000000003</v>
      </c>
      <c r="F33" s="38">
        <v>-23.645989</v>
      </c>
      <c r="G33" s="24">
        <v>25811.625</v>
      </c>
      <c r="H33" s="52">
        <v>1</v>
      </c>
      <c r="I33" s="52">
        <v>0</v>
      </c>
      <c r="J33" s="52">
        <v>0</v>
      </c>
      <c r="K33" s="24">
        <v>0</v>
      </c>
      <c r="L33" s="52">
        <v>1</v>
      </c>
      <c r="M33" s="22"/>
      <c r="O33"/>
      <c r="P33"/>
      <c r="Q33"/>
    </row>
    <row r="34" spans="1:17" ht="14.25" customHeight="1" x14ac:dyDescent="0.25">
      <c r="A34" s="20" t="s">
        <v>56</v>
      </c>
      <c r="B34" s="48">
        <v>114</v>
      </c>
      <c r="C34" s="48">
        <v>0</v>
      </c>
      <c r="D34" s="48">
        <v>23</v>
      </c>
      <c r="E34" s="38">
        <v>-70.400176999999999</v>
      </c>
      <c r="F34" s="38">
        <v>-23.651373</v>
      </c>
      <c r="G34" s="24">
        <v>26671.123046875</v>
      </c>
      <c r="H34" s="52">
        <v>1</v>
      </c>
      <c r="I34" s="52">
        <v>0</v>
      </c>
      <c r="J34" s="52">
        <v>0</v>
      </c>
      <c r="K34" s="24">
        <v>0</v>
      </c>
      <c r="L34" s="52">
        <v>1</v>
      </c>
      <c r="M34" s="22"/>
      <c r="O34"/>
      <c r="P34"/>
      <c r="Q34"/>
    </row>
    <row r="35" spans="1:17" ht="14.25" customHeight="1" x14ac:dyDescent="0.25">
      <c r="A35" s="20" t="s">
        <v>56</v>
      </c>
      <c r="B35" s="48">
        <v>114</v>
      </c>
      <c r="C35" s="48">
        <v>0</v>
      </c>
      <c r="D35" s="48">
        <v>24</v>
      </c>
      <c r="E35" s="38">
        <v>-70.404509000000004</v>
      </c>
      <c r="F35" s="38">
        <v>-23.667815000000001</v>
      </c>
      <c r="G35" s="24">
        <v>28693.8515625</v>
      </c>
      <c r="H35" s="52">
        <v>1</v>
      </c>
      <c r="I35" s="52">
        <v>0</v>
      </c>
      <c r="J35" s="52">
        <v>0</v>
      </c>
      <c r="K35" s="24">
        <v>0</v>
      </c>
      <c r="L35" s="52">
        <v>1</v>
      </c>
      <c r="M35" s="22"/>
      <c r="O35"/>
      <c r="P35"/>
      <c r="Q35"/>
    </row>
    <row r="36" spans="1:17" ht="14.25" customHeight="1" x14ac:dyDescent="0.25">
      <c r="A36" s="20" t="s">
        <v>56</v>
      </c>
      <c r="B36" s="48">
        <v>114</v>
      </c>
      <c r="C36" s="48">
        <v>0</v>
      </c>
      <c r="D36" s="48">
        <v>25</v>
      </c>
      <c r="E36" s="38">
        <v>-70.406029000000004</v>
      </c>
      <c r="F36" s="38">
        <v>-23.678370999999999</v>
      </c>
      <c r="G36" s="24">
        <v>30150.94921875</v>
      </c>
      <c r="H36" s="52">
        <v>1</v>
      </c>
      <c r="I36" s="52">
        <v>0</v>
      </c>
      <c r="J36" s="52">
        <v>0</v>
      </c>
      <c r="K36" s="24">
        <v>0</v>
      </c>
      <c r="L36" s="52">
        <v>1</v>
      </c>
      <c r="M36" s="22"/>
      <c r="O36"/>
      <c r="P36"/>
      <c r="Q36"/>
    </row>
    <row r="37" spans="1:17" ht="14.25" customHeight="1" x14ac:dyDescent="0.25">
      <c r="A37" s="20" t="s">
        <v>56</v>
      </c>
      <c r="B37" s="49">
        <v>114</v>
      </c>
      <c r="C37" s="49">
        <v>0</v>
      </c>
      <c r="D37" s="49">
        <v>26</v>
      </c>
      <c r="E37" s="39">
        <v>-70.410128</v>
      </c>
      <c r="F37" s="39">
        <v>-23.691824</v>
      </c>
      <c r="G37" s="25">
        <v>31776.54296875</v>
      </c>
      <c r="H37" s="52">
        <v>1</v>
      </c>
      <c r="I37" s="52">
        <v>0</v>
      </c>
      <c r="J37" s="52">
        <v>0</v>
      </c>
      <c r="K37" s="24">
        <v>0</v>
      </c>
      <c r="L37" s="52">
        <v>1</v>
      </c>
      <c r="M37" s="23"/>
      <c r="O37"/>
      <c r="P37"/>
      <c r="Q37"/>
    </row>
    <row r="38" spans="1:17" ht="14.25" customHeight="1" x14ac:dyDescent="0.25">
      <c r="A38" s="20" t="s">
        <v>56</v>
      </c>
      <c r="B38" s="49">
        <v>114</v>
      </c>
      <c r="C38" s="49">
        <v>0</v>
      </c>
      <c r="D38" s="49">
        <v>27</v>
      </c>
      <c r="E38" s="39">
        <v>-70.410490999999993</v>
      </c>
      <c r="F38" s="39">
        <v>-23.696732000000001</v>
      </c>
      <c r="G38" s="25">
        <v>32323.677734375</v>
      </c>
      <c r="H38" s="52">
        <v>1</v>
      </c>
      <c r="I38" s="52">
        <v>0</v>
      </c>
      <c r="J38" s="52">
        <v>0</v>
      </c>
      <c r="K38" s="24">
        <v>0</v>
      </c>
      <c r="L38" s="52">
        <v>1</v>
      </c>
      <c r="M38" s="23"/>
      <c r="O38"/>
      <c r="P38"/>
      <c r="Q38"/>
    </row>
    <row r="39" spans="1:17" ht="14.25" customHeight="1" x14ac:dyDescent="0.25">
      <c r="A39" s="20" t="s">
        <v>56</v>
      </c>
      <c r="B39" s="49">
        <v>114</v>
      </c>
      <c r="C39" s="49">
        <v>0</v>
      </c>
      <c r="D39" s="49">
        <v>28</v>
      </c>
      <c r="E39" s="39">
        <v>-70.412847999999997</v>
      </c>
      <c r="F39" s="39">
        <v>-23.6967</v>
      </c>
      <c r="G39" s="25">
        <v>32813.37890625</v>
      </c>
      <c r="H39" s="52">
        <v>1</v>
      </c>
      <c r="I39" s="52">
        <v>0</v>
      </c>
      <c r="J39" s="52">
        <v>0</v>
      </c>
      <c r="K39" s="24">
        <v>0</v>
      </c>
      <c r="L39" s="52">
        <v>1</v>
      </c>
      <c r="M39" s="23"/>
      <c r="O39"/>
      <c r="P39"/>
      <c r="Q39"/>
    </row>
    <row r="40" spans="1:17" ht="14.25" customHeight="1" x14ac:dyDescent="0.25">
      <c r="A40" s="20" t="s">
        <v>56</v>
      </c>
      <c r="B40" s="49">
        <v>114</v>
      </c>
      <c r="C40" s="49">
        <v>0</v>
      </c>
      <c r="D40" s="49">
        <v>29</v>
      </c>
      <c r="E40" s="75">
        <v>-70.407314</v>
      </c>
      <c r="F40" s="75">
        <v>-23.686753</v>
      </c>
      <c r="G40" s="76">
        <v>34348.85546875</v>
      </c>
      <c r="H40" s="52">
        <v>1</v>
      </c>
      <c r="I40" s="52">
        <v>1</v>
      </c>
      <c r="J40" s="52">
        <v>0</v>
      </c>
      <c r="K40" s="24">
        <v>0.05</v>
      </c>
      <c r="L40" s="52">
        <v>1</v>
      </c>
      <c r="M40" s="23"/>
      <c r="O40"/>
      <c r="P40"/>
      <c r="Q40"/>
    </row>
    <row r="41" spans="1:17" ht="14.25" customHeight="1" x14ac:dyDescent="0.25">
      <c r="A41" s="20" t="s">
        <v>56</v>
      </c>
      <c r="B41" s="49">
        <v>114</v>
      </c>
      <c r="C41" s="49">
        <v>1</v>
      </c>
      <c r="D41" s="49">
        <v>1</v>
      </c>
      <c r="E41" s="75">
        <v>-70.407314</v>
      </c>
      <c r="F41" s="75">
        <v>-23.686743</v>
      </c>
      <c r="G41" s="76">
        <v>442.55853271484375</v>
      </c>
      <c r="H41" s="52">
        <v>1</v>
      </c>
      <c r="I41" s="52">
        <v>1</v>
      </c>
      <c r="J41" s="52">
        <v>0</v>
      </c>
      <c r="K41" s="24">
        <v>0.9</v>
      </c>
      <c r="L41" s="52">
        <v>1</v>
      </c>
      <c r="M41" s="23"/>
      <c r="O41"/>
      <c r="P41"/>
      <c r="Q41"/>
    </row>
    <row r="42" spans="1:17" ht="14.25" customHeight="1" x14ac:dyDescent="0.25">
      <c r="A42" s="20" t="s">
        <v>56</v>
      </c>
      <c r="B42" s="49">
        <v>114</v>
      </c>
      <c r="C42" s="49">
        <v>1</v>
      </c>
      <c r="D42" s="49">
        <v>2</v>
      </c>
      <c r="E42" s="39">
        <v>-70.409997000000004</v>
      </c>
      <c r="F42" s="39">
        <v>-23.691844</v>
      </c>
      <c r="G42" s="25">
        <v>1342.7642822265625</v>
      </c>
      <c r="H42" s="52">
        <v>1</v>
      </c>
      <c r="I42" s="52">
        <v>1</v>
      </c>
      <c r="J42" s="52">
        <v>0</v>
      </c>
      <c r="K42" s="24">
        <v>0.05</v>
      </c>
      <c r="L42" s="52">
        <v>1</v>
      </c>
      <c r="M42" s="23"/>
      <c r="O42"/>
      <c r="P42"/>
      <c r="Q42"/>
    </row>
    <row r="43" spans="1:17" ht="14.25" customHeight="1" x14ac:dyDescent="0.25">
      <c r="A43" s="20" t="s">
        <v>56</v>
      </c>
      <c r="B43" s="49">
        <v>114</v>
      </c>
      <c r="C43" s="49">
        <v>1</v>
      </c>
      <c r="D43" s="49">
        <v>3</v>
      </c>
      <c r="E43" s="39">
        <v>-70.407382999999996</v>
      </c>
      <c r="F43" s="39">
        <v>-23.676798000000002</v>
      </c>
      <c r="G43" s="25">
        <v>3272.7666015625</v>
      </c>
      <c r="H43" s="52">
        <v>1</v>
      </c>
      <c r="I43" s="52">
        <v>0</v>
      </c>
      <c r="J43" s="52">
        <v>0</v>
      </c>
      <c r="K43" s="24">
        <v>0</v>
      </c>
      <c r="L43" s="52">
        <v>1</v>
      </c>
      <c r="M43" s="23"/>
      <c r="O43"/>
      <c r="P43"/>
      <c r="Q43"/>
    </row>
    <row r="44" spans="1:17" ht="14.25" customHeight="1" x14ac:dyDescent="0.25">
      <c r="A44" s="20" t="s">
        <v>56</v>
      </c>
      <c r="B44" s="49">
        <v>114</v>
      </c>
      <c r="C44" s="49">
        <v>1</v>
      </c>
      <c r="D44" s="49">
        <v>4</v>
      </c>
      <c r="E44" s="39">
        <v>-70.404409000000001</v>
      </c>
      <c r="F44" s="39">
        <v>-23.667857999999999</v>
      </c>
      <c r="G44" s="25">
        <v>4414.5146484375</v>
      </c>
      <c r="H44" s="52">
        <v>1</v>
      </c>
      <c r="I44" s="52">
        <v>0</v>
      </c>
      <c r="J44" s="52">
        <v>0</v>
      </c>
      <c r="K44" s="24">
        <v>0</v>
      </c>
      <c r="L44" s="52">
        <v>1</v>
      </c>
      <c r="M44" s="23"/>
      <c r="O44"/>
      <c r="P44"/>
      <c r="Q44"/>
    </row>
    <row r="45" spans="1:17" ht="14.25" customHeight="1" x14ac:dyDescent="0.25">
      <c r="A45" s="20" t="s">
        <v>56</v>
      </c>
      <c r="B45" s="49">
        <v>114</v>
      </c>
      <c r="C45" s="49">
        <v>1</v>
      </c>
      <c r="D45" s="49">
        <v>5</v>
      </c>
      <c r="E45" s="39">
        <v>-70.398756000000006</v>
      </c>
      <c r="F45" s="39">
        <v>-23.653476000000001</v>
      </c>
      <c r="G45" s="25">
        <v>6184.95068359375</v>
      </c>
      <c r="H45" s="52">
        <v>1</v>
      </c>
      <c r="I45" s="52">
        <v>0</v>
      </c>
      <c r="J45" s="52">
        <v>0</v>
      </c>
      <c r="K45" s="24">
        <v>0</v>
      </c>
      <c r="L45" s="52">
        <v>1</v>
      </c>
      <c r="M45" s="23"/>
      <c r="O45"/>
      <c r="P45"/>
      <c r="Q45"/>
    </row>
    <row r="46" spans="1:17" ht="14.25" customHeight="1" x14ac:dyDescent="0.25">
      <c r="A46" s="20" t="s">
        <v>56</v>
      </c>
      <c r="B46" s="49">
        <v>114</v>
      </c>
      <c r="C46" s="49">
        <v>1</v>
      </c>
      <c r="D46" s="49">
        <v>6</v>
      </c>
      <c r="E46" s="39">
        <v>-70.396619000000001</v>
      </c>
      <c r="F46" s="39">
        <v>-23.645374</v>
      </c>
      <c r="G46" s="25">
        <v>7473.69580078125</v>
      </c>
      <c r="H46" s="52">
        <v>1</v>
      </c>
      <c r="I46" s="52">
        <v>0</v>
      </c>
      <c r="J46" s="52">
        <v>0</v>
      </c>
      <c r="K46" s="24">
        <v>0</v>
      </c>
      <c r="L46" s="52">
        <v>1</v>
      </c>
      <c r="M46" s="23"/>
      <c r="O46"/>
      <c r="P46"/>
      <c r="Q46"/>
    </row>
    <row r="47" spans="1:17" ht="14.25" customHeight="1" x14ac:dyDescent="0.25">
      <c r="A47" s="20" t="s">
        <v>56</v>
      </c>
      <c r="B47" s="49">
        <v>114</v>
      </c>
      <c r="C47" s="49">
        <v>1</v>
      </c>
      <c r="D47" s="49">
        <v>7</v>
      </c>
      <c r="E47" s="39">
        <v>-70.394418000000002</v>
      </c>
      <c r="F47" s="39">
        <v>-23.637986000000001</v>
      </c>
      <c r="G47" s="25">
        <v>8497.4462890625</v>
      </c>
      <c r="H47" s="52">
        <v>1</v>
      </c>
      <c r="I47" s="52">
        <v>0</v>
      </c>
      <c r="J47" s="52">
        <v>0</v>
      </c>
      <c r="K47" s="24">
        <v>0</v>
      </c>
      <c r="L47" s="52">
        <v>1</v>
      </c>
      <c r="M47" s="23"/>
      <c r="O47"/>
      <c r="P47"/>
      <c r="Q47"/>
    </row>
    <row r="48" spans="1:17" ht="14.25" customHeight="1" x14ac:dyDescent="0.25">
      <c r="A48" s="20" t="s">
        <v>56</v>
      </c>
      <c r="B48" s="49">
        <v>114</v>
      </c>
      <c r="C48" s="49">
        <v>1</v>
      </c>
      <c r="D48" s="49">
        <v>8</v>
      </c>
      <c r="E48" s="39">
        <v>-70.390405000000001</v>
      </c>
      <c r="F48" s="39">
        <v>-23.628287</v>
      </c>
      <c r="G48" s="25">
        <v>9992.6416015625</v>
      </c>
      <c r="H48" s="52">
        <v>1</v>
      </c>
      <c r="I48" s="52">
        <v>0</v>
      </c>
      <c r="J48" s="52">
        <v>0</v>
      </c>
      <c r="K48" s="24">
        <v>0</v>
      </c>
      <c r="L48" s="52">
        <v>1</v>
      </c>
      <c r="M48" s="23"/>
      <c r="O48"/>
      <c r="P48"/>
      <c r="Q48"/>
    </row>
    <row r="49" spans="1:17" ht="14.25" customHeight="1" x14ac:dyDescent="0.25">
      <c r="A49" s="20" t="s">
        <v>56</v>
      </c>
      <c r="B49" s="49">
        <v>114</v>
      </c>
      <c r="C49" s="49">
        <v>1</v>
      </c>
      <c r="D49" s="49">
        <v>9</v>
      </c>
      <c r="E49" s="39">
        <v>-70.383341000000001</v>
      </c>
      <c r="F49" s="39">
        <v>-23.627393000000001</v>
      </c>
      <c r="G49" s="25">
        <v>10861.623046875</v>
      </c>
      <c r="H49" s="52">
        <v>1</v>
      </c>
      <c r="I49" s="52">
        <v>0</v>
      </c>
      <c r="J49" s="52">
        <v>0</v>
      </c>
      <c r="K49" s="24">
        <v>0</v>
      </c>
      <c r="L49" s="52">
        <v>1</v>
      </c>
      <c r="M49" s="23"/>
      <c r="O49"/>
      <c r="P49"/>
      <c r="Q49"/>
    </row>
    <row r="50" spans="1:17" ht="14.25" customHeight="1" x14ac:dyDescent="0.25">
      <c r="A50" s="20" t="s">
        <v>56</v>
      </c>
      <c r="B50" s="49">
        <v>114</v>
      </c>
      <c r="C50" s="49">
        <v>1</v>
      </c>
      <c r="D50" s="49">
        <v>10</v>
      </c>
      <c r="E50" s="39">
        <v>-70.378232999999994</v>
      </c>
      <c r="F50" s="39">
        <v>-23.621321999999999</v>
      </c>
      <c r="G50" s="25">
        <v>11800.7822265625</v>
      </c>
      <c r="H50" s="52">
        <v>1</v>
      </c>
      <c r="I50" s="52">
        <v>0</v>
      </c>
      <c r="J50" s="52">
        <v>0</v>
      </c>
      <c r="K50" s="24">
        <v>0</v>
      </c>
      <c r="L50" s="52">
        <v>1</v>
      </c>
      <c r="M50" s="23"/>
      <c r="O50"/>
      <c r="P50"/>
      <c r="Q50"/>
    </row>
    <row r="51" spans="1:17" ht="14.25" customHeight="1" x14ac:dyDescent="0.25">
      <c r="A51" s="20" t="s">
        <v>56</v>
      </c>
      <c r="B51" s="49">
        <v>114</v>
      </c>
      <c r="C51" s="49">
        <v>1</v>
      </c>
      <c r="D51" s="49">
        <v>11</v>
      </c>
      <c r="E51" s="39">
        <v>-70.375940999999997</v>
      </c>
      <c r="F51" s="39">
        <v>-23.625453</v>
      </c>
      <c r="G51" s="25">
        <v>12585.810546875</v>
      </c>
      <c r="H51" s="52">
        <v>1</v>
      </c>
      <c r="I51" s="52">
        <v>0</v>
      </c>
      <c r="J51" s="52">
        <v>0</v>
      </c>
      <c r="K51" s="24">
        <v>0</v>
      </c>
      <c r="L51" s="52">
        <v>1</v>
      </c>
      <c r="M51" s="23"/>
      <c r="O51"/>
      <c r="P51"/>
      <c r="Q51"/>
    </row>
    <row r="52" spans="1:17" ht="14.25" customHeight="1" x14ac:dyDescent="0.25">
      <c r="A52" s="20" t="s">
        <v>56</v>
      </c>
      <c r="B52" s="49">
        <v>114</v>
      </c>
      <c r="C52" s="49">
        <v>1</v>
      </c>
      <c r="D52" s="49">
        <v>12</v>
      </c>
      <c r="E52" s="39">
        <v>-70.378164999999996</v>
      </c>
      <c r="F52" s="39">
        <v>-23.610147000000001</v>
      </c>
      <c r="G52" s="25">
        <v>14376.638671875</v>
      </c>
      <c r="H52" s="52">
        <v>1</v>
      </c>
      <c r="I52" s="52">
        <v>0</v>
      </c>
      <c r="J52" s="52">
        <v>0</v>
      </c>
      <c r="K52" s="24">
        <v>0</v>
      </c>
      <c r="L52" s="52">
        <v>1</v>
      </c>
      <c r="M52" s="23"/>
      <c r="O52"/>
      <c r="P52"/>
      <c r="Q52"/>
    </row>
    <row r="53" spans="1:17" ht="14.25" customHeight="1" x14ac:dyDescent="0.25">
      <c r="A53" s="20" t="s">
        <v>56</v>
      </c>
      <c r="B53" s="49">
        <v>114</v>
      </c>
      <c r="C53" s="49">
        <v>1</v>
      </c>
      <c r="D53" s="49">
        <v>13</v>
      </c>
      <c r="E53" s="39">
        <v>-70.372652000000002</v>
      </c>
      <c r="F53" s="39">
        <v>-23.599682000000001</v>
      </c>
      <c r="G53" s="25">
        <v>16014.8828125</v>
      </c>
      <c r="H53" s="52">
        <v>1</v>
      </c>
      <c r="I53" s="52">
        <v>0</v>
      </c>
      <c r="J53" s="52">
        <v>0</v>
      </c>
      <c r="K53" s="24">
        <v>0</v>
      </c>
      <c r="L53" s="52">
        <v>1</v>
      </c>
      <c r="M53" s="23"/>
      <c r="O53"/>
      <c r="P53"/>
      <c r="Q53"/>
    </row>
    <row r="54" spans="1:17" ht="14.25" customHeight="1" x14ac:dyDescent="0.25">
      <c r="A54" s="20" t="s">
        <v>56</v>
      </c>
      <c r="B54" s="49">
        <v>114</v>
      </c>
      <c r="C54" s="49">
        <v>1</v>
      </c>
      <c r="D54" s="49">
        <v>14</v>
      </c>
      <c r="E54" s="39">
        <v>-70.377365999999995</v>
      </c>
      <c r="F54" s="39">
        <v>-23.594579</v>
      </c>
      <c r="G54" s="25">
        <v>17095.921875</v>
      </c>
      <c r="H54" s="52">
        <v>1</v>
      </c>
      <c r="I54" s="52">
        <v>0</v>
      </c>
      <c r="J54" s="52">
        <v>0</v>
      </c>
      <c r="K54" s="24">
        <v>0</v>
      </c>
      <c r="L54" s="52">
        <v>1</v>
      </c>
      <c r="M54" s="23"/>
      <c r="O54"/>
      <c r="P54"/>
      <c r="Q54"/>
    </row>
    <row r="55" spans="1:17" ht="14.25" customHeight="1" x14ac:dyDescent="0.25">
      <c r="A55" s="20" t="s">
        <v>56</v>
      </c>
      <c r="B55" s="49">
        <v>114</v>
      </c>
      <c r="C55" s="49">
        <v>1</v>
      </c>
      <c r="D55" s="49">
        <v>15</v>
      </c>
      <c r="E55" s="39">
        <v>-70.380741999999998</v>
      </c>
      <c r="F55" s="39">
        <v>-23.591916000000001</v>
      </c>
      <c r="G55" s="25">
        <v>17686.076171875</v>
      </c>
      <c r="H55" s="52">
        <v>1</v>
      </c>
      <c r="I55" s="52">
        <v>0</v>
      </c>
      <c r="J55" s="52">
        <v>0</v>
      </c>
      <c r="K55" s="24">
        <v>0</v>
      </c>
      <c r="L55" s="52">
        <v>1</v>
      </c>
      <c r="M55" s="23"/>
      <c r="O55"/>
      <c r="P55"/>
      <c r="Q55"/>
    </row>
    <row r="56" spans="1:17" ht="14.25" customHeight="1" x14ac:dyDescent="0.25">
      <c r="A56" s="20" t="s">
        <v>56</v>
      </c>
      <c r="B56" s="49">
        <v>114</v>
      </c>
      <c r="C56" s="49">
        <v>1</v>
      </c>
      <c r="D56" s="49">
        <v>16</v>
      </c>
      <c r="E56" s="39">
        <v>-70.377696</v>
      </c>
      <c r="F56" s="39">
        <v>-23.589186000000002</v>
      </c>
      <c r="G56" s="25">
        <v>18296.619140625</v>
      </c>
      <c r="H56" s="52">
        <v>1</v>
      </c>
      <c r="I56" s="52">
        <v>0</v>
      </c>
      <c r="J56" s="52">
        <v>0</v>
      </c>
      <c r="K56" s="24">
        <v>0</v>
      </c>
      <c r="L56" s="52">
        <v>1</v>
      </c>
      <c r="M56" s="23"/>
      <c r="O56"/>
      <c r="P56"/>
      <c r="Q56"/>
    </row>
    <row r="57" spans="1:17" ht="14.25" customHeight="1" x14ac:dyDescent="0.25">
      <c r="A57" s="20" t="s">
        <v>56</v>
      </c>
      <c r="B57" s="49">
        <v>114</v>
      </c>
      <c r="C57" s="49">
        <v>1</v>
      </c>
      <c r="D57" s="49">
        <v>17</v>
      </c>
      <c r="E57" s="39">
        <v>-70.375186999999997</v>
      </c>
      <c r="F57" s="39">
        <v>-23.585224</v>
      </c>
      <c r="G57" s="25">
        <v>18918.912109375</v>
      </c>
      <c r="H57" s="52">
        <v>1</v>
      </c>
      <c r="I57" s="52">
        <v>0</v>
      </c>
      <c r="J57" s="52">
        <v>0</v>
      </c>
      <c r="K57" s="24">
        <v>0</v>
      </c>
      <c r="L57" s="52">
        <v>1</v>
      </c>
      <c r="M57" s="23"/>
      <c r="O57"/>
      <c r="P57"/>
      <c r="Q57"/>
    </row>
    <row r="58" spans="1:17" ht="14.25" customHeight="1" x14ac:dyDescent="0.25">
      <c r="A58" s="20" t="s">
        <v>56</v>
      </c>
      <c r="B58" s="49">
        <v>114</v>
      </c>
      <c r="C58" s="49">
        <v>1</v>
      </c>
      <c r="D58" s="49">
        <v>18</v>
      </c>
      <c r="E58" s="39">
        <v>-70.379255999999998</v>
      </c>
      <c r="F58" s="39">
        <v>-23.581036999999998</v>
      </c>
      <c r="G58" s="25">
        <v>19986.416015625</v>
      </c>
      <c r="H58" s="52">
        <v>1</v>
      </c>
      <c r="I58" s="52">
        <v>0</v>
      </c>
      <c r="J58" s="52">
        <v>0</v>
      </c>
      <c r="K58" s="24">
        <v>0</v>
      </c>
      <c r="L58" s="52">
        <v>1</v>
      </c>
      <c r="M58" s="23"/>
      <c r="O58"/>
      <c r="P58"/>
      <c r="Q58"/>
    </row>
    <row r="59" spans="1:17" ht="14.25" customHeight="1" x14ac:dyDescent="0.25">
      <c r="A59" s="20" t="s">
        <v>56</v>
      </c>
      <c r="B59" s="50">
        <v>114</v>
      </c>
      <c r="C59" s="50">
        <v>1</v>
      </c>
      <c r="D59" s="50">
        <v>19</v>
      </c>
      <c r="E59" s="40">
        <v>-70.38082</v>
      </c>
      <c r="F59" s="40">
        <v>-23.575703000000001</v>
      </c>
      <c r="G59" s="35">
        <v>20702.541015625</v>
      </c>
      <c r="H59" s="52">
        <v>1</v>
      </c>
      <c r="I59" s="52">
        <v>0</v>
      </c>
      <c r="J59" s="52">
        <v>0</v>
      </c>
      <c r="K59" s="24">
        <v>0</v>
      </c>
      <c r="L59" s="52">
        <v>1</v>
      </c>
      <c r="M59" s="36"/>
      <c r="O59"/>
      <c r="P59"/>
      <c r="Q59"/>
    </row>
    <row r="60" spans="1:17" ht="14.25" customHeight="1" x14ac:dyDescent="0.25">
      <c r="A60" s="20" t="s">
        <v>56</v>
      </c>
      <c r="B60" s="50">
        <v>114</v>
      </c>
      <c r="C60" s="50">
        <v>1</v>
      </c>
      <c r="D60" s="50">
        <v>20</v>
      </c>
      <c r="E60" s="40">
        <v>-70.382244</v>
      </c>
      <c r="F60" s="40">
        <v>-23.578655999999999</v>
      </c>
      <c r="G60" s="35">
        <v>21182.994140625</v>
      </c>
      <c r="H60" s="52">
        <v>1</v>
      </c>
      <c r="I60" s="52">
        <v>0</v>
      </c>
      <c r="J60" s="52">
        <v>0</v>
      </c>
      <c r="K60" s="24">
        <v>0</v>
      </c>
      <c r="L60" s="52">
        <v>1</v>
      </c>
      <c r="M60" s="36"/>
      <c r="O60"/>
      <c r="P60"/>
      <c r="Q60"/>
    </row>
    <row r="61" spans="1:17" ht="14.25" customHeight="1" x14ac:dyDescent="0.25">
      <c r="A61" s="20" t="s">
        <v>56</v>
      </c>
      <c r="B61" s="50">
        <v>114</v>
      </c>
      <c r="C61" s="50">
        <v>1</v>
      </c>
      <c r="D61" s="50">
        <v>21</v>
      </c>
      <c r="E61" s="40">
        <v>-70.383070000000004</v>
      </c>
      <c r="F61" s="40">
        <v>-23.584102000000001</v>
      </c>
      <c r="G61" s="35">
        <v>21957.490234375</v>
      </c>
      <c r="H61" s="52">
        <v>1</v>
      </c>
      <c r="I61" s="52">
        <v>0</v>
      </c>
      <c r="J61" s="52">
        <v>0</v>
      </c>
      <c r="K61" s="24">
        <v>0</v>
      </c>
      <c r="L61" s="52">
        <v>1</v>
      </c>
      <c r="M61" s="36"/>
      <c r="O61"/>
      <c r="P61"/>
      <c r="Q61"/>
    </row>
    <row r="62" spans="1:17" ht="14.25" customHeight="1" x14ac:dyDescent="0.25">
      <c r="A62" s="20" t="s">
        <v>56</v>
      </c>
      <c r="B62" s="48">
        <v>114</v>
      </c>
      <c r="C62" s="50">
        <v>1</v>
      </c>
      <c r="D62" s="50">
        <v>22</v>
      </c>
      <c r="E62" s="40">
        <v>-70.387654999999995</v>
      </c>
      <c r="F62" s="40">
        <v>-23.587206999999999</v>
      </c>
      <c r="G62" s="35">
        <v>22781.55859375</v>
      </c>
      <c r="H62" s="52">
        <v>1</v>
      </c>
      <c r="I62" s="52">
        <v>0</v>
      </c>
      <c r="J62" s="52">
        <v>0</v>
      </c>
      <c r="K62" s="24">
        <v>0</v>
      </c>
      <c r="L62" s="52">
        <v>1</v>
      </c>
      <c r="M62" s="36"/>
      <c r="O62"/>
      <c r="P62"/>
      <c r="Q62"/>
    </row>
    <row r="63" spans="1:17" ht="14.25" customHeight="1" x14ac:dyDescent="0.25">
      <c r="A63" s="20" t="s">
        <v>56</v>
      </c>
      <c r="B63" s="48">
        <v>114</v>
      </c>
      <c r="C63" s="50">
        <v>1</v>
      </c>
      <c r="D63" s="50">
        <v>23</v>
      </c>
      <c r="E63" s="40">
        <v>-70.394969000000003</v>
      </c>
      <c r="F63" s="40">
        <v>-23.559702999999999</v>
      </c>
      <c r="G63" s="35">
        <v>26510.1796875</v>
      </c>
      <c r="H63" s="52">
        <v>1</v>
      </c>
      <c r="I63" s="52">
        <v>0</v>
      </c>
      <c r="J63" s="52">
        <v>0</v>
      </c>
      <c r="K63" s="24">
        <v>0</v>
      </c>
      <c r="L63" s="52">
        <v>1</v>
      </c>
      <c r="M63" s="36"/>
      <c r="O63"/>
      <c r="P63"/>
      <c r="Q63"/>
    </row>
    <row r="64" spans="1:17" ht="14.25" customHeight="1" x14ac:dyDescent="0.25">
      <c r="A64" s="20" t="s">
        <v>56</v>
      </c>
      <c r="B64" s="48">
        <v>114</v>
      </c>
      <c r="C64" s="50">
        <v>1</v>
      </c>
      <c r="D64" s="50">
        <v>24</v>
      </c>
      <c r="E64" s="40">
        <v>-70.388217999999995</v>
      </c>
      <c r="F64" s="40">
        <v>-23.54101</v>
      </c>
      <c r="G64" s="35">
        <v>30172.408203125</v>
      </c>
      <c r="H64" s="52">
        <v>1</v>
      </c>
      <c r="I64" s="52">
        <v>1</v>
      </c>
      <c r="J64" s="52">
        <v>0</v>
      </c>
      <c r="K64" s="24">
        <v>0.05</v>
      </c>
      <c r="L64" s="52">
        <v>1</v>
      </c>
      <c r="M64" s="36"/>
      <c r="O64"/>
      <c r="P64"/>
      <c r="Q64"/>
    </row>
    <row r="65" spans="1:17" ht="14.25" customHeight="1" x14ac:dyDescent="0.25">
      <c r="A65" s="20" t="s">
        <v>56</v>
      </c>
      <c r="B65" s="48" t="s">
        <v>58</v>
      </c>
      <c r="C65" s="50">
        <v>0</v>
      </c>
      <c r="D65" s="50">
        <v>1</v>
      </c>
      <c r="E65" s="40">
        <v>-70.388796999999997</v>
      </c>
      <c r="F65" s="40">
        <v>-23.541056000000001</v>
      </c>
      <c r="G65" s="35">
        <v>251.31045532226562</v>
      </c>
      <c r="H65" s="52">
        <v>1</v>
      </c>
      <c r="I65" s="52">
        <v>1</v>
      </c>
      <c r="J65" s="52">
        <v>1</v>
      </c>
      <c r="K65" s="24">
        <v>0.9</v>
      </c>
      <c r="L65" s="52">
        <v>1</v>
      </c>
      <c r="M65" s="36"/>
      <c r="O65"/>
      <c r="P65"/>
      <c r="Q65"/>
    </row>
    <row r="66" spans="1:17" ht="14.25" customHeight="1" x14ac:dyDescent="0.25">
      <c r="A66" s="20" t="s">
        <v>56</v>
      </c>
      <c r="B66" s="48" t="s">
        <v>58</v>
      </c>
      <c r="C66" s="50">
        <v>0</v>
      </c>
      <c r="D66" s="50">
        <v>2</v>
      </c>
      <c r="E66" s="40">
        <v>-70.392674</v>
      </c>
      <c r="F66" s="40">
        <v>-23.545038999999999</v>
      </c>
      <c r="G66" s="35">
        <v>1062.4547119140625</v>
      </c>
      <c r="H66" s="52">
        <v>1</v>
      </c>
      <c r="I66" s="52">
        <v>1</v>
      </c>
      <c r="J66" s="52">
        <v>0</v>
      </c>
      <c r="K66" s="24">
        <v>0.05</v>
      </c>
      <c r="L66" s="52">
        <v>1</v>
      </c>
      <c r="M66" s="36"/>
      <c r="O66"/>
      <c r="P66"/>
      <c r="Q66"/>
    </row>
    <row r="67" spans="1:17" ht="14.25" customHeight="1" x14ac:dyDescent="0.25">
      <c r="A67" s="20" t="s">
        <v>56</v>
      </c>
      <c r="B67" s="48" t="s">
        <v>58</v>
      </c>
      <c r="C67" s="50">
        <v>0</v>
      </c>
      <c r="D67" s="50">
        <v>3</v>
      </c>
      <c r="E67" s="40">
        <v>-70.391011000000006</v>
      </c>
      <c r="F67" s="40">
        <v>-23.564337999999999</v>
      </c>
      <c r="G67" s="35">
        <v>3252.89794921875</v>
      </c>
      <c r="H67" s="52">
        <v>1</v>
      </c>
      <c r="I67" s="52">
        <v>0</v>
      </c>
      <c r="J67" s="52">
        <v>0</v>
      </c>
      <c r="K67" s="24">
        <v>0</v>
      </c>
      <c r="L67" s="52">
        <v>1</v>
      </c>
      <c r="M67" s="36"/>
      <c r="O67"/>
      <c r="P67"/>
      <c r="Q67"/>
    </row>
    <row r="68" spans="1:17" ht="14.25" customHeight="1" x14ac:dyDescent="0.25">
      <c r="A68" s="20" t="s">
        <v>56</v>
      </c>
      <c r="B68" s="48" t="s">
        <v>58</v>
      </c>
      <c r="C68" s="50">
        <v>0</v>
      </c>
      <c r="D68" s="50">
        <v>4</v>
      </c>
      <c r="E68" s="40">
        <v>-70.387664999999998</v>
      </c>
      <c r="F68" s="40">
        <v>-23.587208</v>
      </c>
      <c r="G68" s="35">
        <v>6055.662109375</v>
      </c>
      <c r="H68" s="52">
        <v>1</v>
      </c>
      <c r="I68" s="52">
        <v>0</v>
      </c>
      <c r="J68" s="52">
        <v>0</v>
      </c>
      <c r="K68" s="24">
        <v>0</v>
      </c>
      <c r="L68" s="52">
        <v>1</v>
      </c>
      <c r="M68" s="36"/>
      <c r="O68"/>
      <c r="P68"/>
      <c r="Q68"/>
    </row>
    <row r="69" spans="1:17" ht="14.25" customHeight="1" x14ac:dyDescent="0.25">
      <c r="A69" s="20" t="s">
        <v>56</v>
      </c>
      <c r="B69" s="48" t="s">
        <v>58</v>
      </c>
      <c r="C69" s="50">
        <v>0</v>
      </c>
      <c r="D69" s="50">
        <v>5</v>
      </c>
      <c r="E69" s="40">
        <v>-70.383070000000004</v>
      </c>
      <c r="F69" s="40">
        <v>-23.584102000000001</v>
      </c>
      <c r="G69" s="35">
        <v>6758.36865234375</v>
      </c>
      <c r="H69" s="52">
        <v>1</v>
      </c>
      <c r="I69" s="52">
        <v>0</v>
      </c>
      <c r="J69" s="52">
        <v>0</v>
      </c>
      <c r="K69" s="24">
        <v>0</v>
      </c>
      <c r="L69" s="52">
        <v>1</v>
      </c>
      <c r="M69" s="36"/>
      <c r="O69"/>
      <c r="P69"/>
      <c r="Q69"/>
    </row>
    <row r="70" spans="1:17" ht="14.25" customHeight="1" x14ac:dyDescent="0.25">
      <c r="A70" s="20" t="s">
        <v>56</v>
      </c>
      <c r="B70" s="48" t="s">
        <v>58</v>
      </c>
      <c r="C70" s="50">
        <v>0</v>
      </c>
      <c r="D70" s="50">
        <v>6</v>
      </c>
      <c r="E70" s="40">
        <v>-70.380814999999998</v>
      </c>
      <c r="F70" s="40">
        <v>-23.575702</v>
      </c>
      <c r="G70" s="35">
        <v>8007.75830078125</v>
      </c>
      <c r="H70" s="52">
        <v>1</v>
      </c>
      <c r="I70" s="52">
        <v>0</v>
      </c>
      <c r="J70" s="52">
        <v>0</v>
      </c>
      <c r="K70" s="24">
        <v>0</v>
      </c>
      <c r="L70" s="52">
        <v>1</v>
      </c>
      <c r="M70" s="36"/>
      <c r="O70"/>
      <c r="P70"/>
      <c r="Q70"/>
    </row>
    <row r="71" spans="1:17" ht="14.25" customHeight="1" x14ac:dyDescent="0.25">
      <c r="A71" s="20" t="s">
        <v>56</v>
      </c>
      <c r="B71" s="48" t="s">
        <v>58</v>
      </c>
      <c r="C71" s="50">
        <v>0</v>
      </c>
      <c r="D71" s="50">
        <v>7</v>
      </c>
      <c r="E71" s="40">
        <v>-70.379255999999998</v>
      </c>
      <c r="F71" s="40">
        <v>-23.581035</v>
      </c>
      <c r="G71" s="35">
        <v>8723.1416015625</v>
      </c>
      <c r="H71" s="52">
        <v>1</v>
      </c>
      <c r="I71" s="52">
        <v>0</v>
      </c>
      <c r="J71" s="52">
        <v>0</v>
      </c>
      <c r="K71" s="24">
        <v>0</v>
      </c>
      <c r="L71" s="52">
        <v>1</v>
      </c>
      <c r="M71" s="36"/>
      <c r="O71"/>
      <c r="P71"/>
      <c r="Q71"/>
    </row>
    <row r="72" spans="1:17" ht="14.25" customHeight="1" x14ac:dyDescent="0.25">
      <c r="A72" s="20" t="s">
        <v>56</v>
      </c>
      <c r="B72" s="48" t="s">
        <v>58</v>
      </c>
      <c r="C72" s="50">
        <v>0</v>
      </c>
      <c r="D72" s="50">
        <v>8</v>
      </c>
      <c r="E72" s="40">
        <v>-70.375191999999998</v>
      </c>
      <c r="F72" s="40">
        <v>-23.585229000000002</v>
      </c>
      <c r="G72" s="35">
        <v>9791.6171875</v>
      </c>
      <c r="H72" s="52">
        <v>1</v>
      </c>
      <c r="I72" s="52">
        <v>0</v>
      </c>
      <c r="J72" s="52">
        <v>0</v>
      </c>
      <c r="K72" s="24">
        <v>0</v>
      </c>
      <c r="L72" s="52">
        <v>1</v>
      </c>
      <c r="M72" s="36"/>
      <c r="O72"/>
      <c r="P72"/>
      <c r="Q72"/>
    </row>
    <row r="73" spans="1:17" ht="14.25" customHeight="1" x14ac:dyDescent="0.25">
      <c r="A73" s="20" t="s">
        <v>56</v>
      </c>
      <c r="B73" s="48" t="s">
        <v>58</v>
      </c>
      <c r="C73" s="50">
        <v>0</v>
      </c>
      <c r="D73" s="50">
        <v>9</v>
      </c>
      <c r="E73" s="40">
        <v>-70.377696</v>
      </c>
      <c r="F73" s="40">
        <v>-23.589186000000002</v>
      </c>
      <c r="G73" s="35">
        <v>10413.1591796875</v>
      </c>
      <c r="H73" s="52">
        <v>1</v>
      </c>
      <c r="I73" s="52">
        <v>0</v>
      </c>
      <c r="J73" s="52">
        <v>0</v>
      </c>
      <c r="K73" s="24">
        <v>0</v>
      </c>
      <c r="L73" s="52">
        <v>1</v>
      </c>
      <c r="M73" s="36"/>
      <c r="O73"/>
      <c r="P73"/>
      <c r="Q73"/>
    </row>
    <row r="74" spans="1:17" ht="14.25" customHeight="1" x14ac:dyDescent="0.25">
      <c r="A74" s="20" t="s">
        <v>56</v>
      </c>
      <c r="B74" s="48" t="s">
        <v>58</v>
      </c>
      <c r="C74" s="50">
        <v>0</v>
      </c>
      <c r="D74" s="50">
        <v>10</v>
      </c>
      <c r="E74" s="40">
        <v>-70.382848999999993</v>
      </c>
      <c r="F74" s="40">
        <v>-23.591125000000002</v>
      </c>
      <c r="G74" s="35">
        <v>11113.43359375</v>
      </c>
      <c r="H74" s="52">
        <v>1</v>
      </c>
      <c r="I74" s="52">
        <v>0</v>
      </c>
      <c r="J74" s="52">
        <v>0</v>
      </c>
      <c r="K74" s="24">
        <v>0</v>
      </c>
      <c r="L74" s="52">
        <v>1</v>
      </c>
      <c r="M74" s="36"/>
      <c r="O74"/>
      <c r="P74"/>
      <c r="Q74"/>
    </row>
    <row r="75" spans="1:17" ht="14.25" customHeight="1" x14ac:dyDescent="0.25">
      <c r="A75" s="20" t="s">
        <v>56</v>
      </c>
      <c r="B75" s="48" t="s">
        <v>58</v>
      </c>
      <c r="C75" s="50">
        <v>0</v>
      </c>
      <c r="D75" s="50">
        <v>11</v>
      </c>
      <c r="E75" s="40">
        <v>-70.377371999999994</v>
      </c>
      <c r="F75" s="40">
        <v>-23.594588000000002</v>
      </c>
      <c r="G75" s="35">
        <v>11996.7763671875</v>
      </c>
      <c r="H75" s="52">
        <v>1</v>
      </c>
      <c r="I75" s="52">
        <v>0</v>
      </c>
      <c r="J75" s="52">
        <v>0</v>
      </c>
      <c r="K75" s="24">
        <v>0</v>
      </c>
      <c r="L75" s="52">
        <v>1</v>
      </c>
      <c r="M75" s="36"/>
      <c r="O75"/>
      <c r="P75"/>
      <c r="Q75"/>
    </row>
    <row r="76" spans="1:17" ht="14.25" customHeight="1" x14ac:dyDescent="0.25">
      <c r="A76" s="20" t="s">
        <v>56</v>
      </c>
      <c r="B76" s="48" t="s">
        <v>58</v>
      </c>
      <c r="C76" s="50">
        <v>0</v>
      </c>
      <c r="D76" s="50">
        <v>12</v>
      </c>
      <c r="E76" s="40">
        <v>-70.374874000000005</v>
      </c>
      <c r="F76" s="40">
        <v>-23.599771</v>
      </c>
      <c r="G76" s="35">
        <v>12869.099609375</v>
      </c>
      <c r="H76" s="52">
        <v>1</v>
      </c>
      <c r="I76" s="52">
        <v>0</v>
      </c>
      <c r="J76" s="52">
        <v>0</v>
      </c>
      <c r="K76" s="24">
        <v>0</v>
      </c>
      <c r="L76" s="52">
        <v>1</v>
      </c>
      <c r="M76" s="36"/>
      <c r="O76"/>
      <c r="P76"/>
      <c r="Q76"/>
    </row>
    <row r="77" spans="1:17" ht="14.25" customHeight="1" x14ac:dyDescent="0.25">
      <c r="A77" s="20" t="s">
        <v>56</v>
      </c>
      <c r="B77" s="48" t="s">
        <v>58</v>
      </c>
      <c r="C77" s="50">
        <v>0</v>
      </c>
      <c r="D77" s="50">
        <v>13</v>
      </c>
      <c r="E77" s="40">
        <v>-70.378165999999993</v>
      </c>
      <c r="F77" s="40">
        <v>-23.610171999999999</v>
      </c>
      <c r="G77" s="35">
        <v>14259.5595703125</v>
      </c>
      <c r="H77" s="52">
        <v>1</v>
      </c>
      <c r="I77" s="52">
        <v>0</v>
      </c>
      <c r="J77" s="52">
        <v>0</v>
      </c>
      <c r="K77" s="24">
        <v>0</v>
      </c>
      <c r="L77" s="52">
        <v>1</v>
      </c>
      <c r="M77" s="36"/>
      <c r="O77"/>
      <c r="P77"/>
      <c r="Q77"/>
    </row>
    <row r="78" spans="1:17" ht="14.25" customHeight="1" x14ac:dyDescent="0.25">
      <c r="A78" s="20" t="s">
        <v>56</v>
      </c>
      <c r="B78" s="48" t="s">
        <v>58</v>
      </c>
      <c r="C78" s="50">
        <v>0</v>
      </c>
      <c r="D78" s="50">
        <v>14</v>
      </c>
      <c r="E78" s="40">
        <v>-70.375382000000002</v>
      </c>
      <c r="F78" s="40">
        <v>-23.620712999999999</v>
      </c>
      <c r="G78" s="35">
        <v>15516.96484375</v>
      </c>
      <c r="H78" s="52">
        <v>1</v>
      </c>
      <c r="I78" s="52">
        <v>0</v>
      </c>
      <c r="J78" s="52">
        <v>0</v>
      </c>
      <c r="K78" s="24">
        <v>0</v>
      </c>
      <c r="L78" s="52">
        <v>1</v>
      </c>
      <c r="M78" s="36"/>
      <c r="O78"/>
      <c r="P78"/>
      <c r="Q78"/>
    </row>
    <row r="79" spans="1:17" ht="14.25" customHeight="1" x14ac:dyDescent="0.25">
      <c r="A79" s="20" t="s">
        <v>56</v>
      </c>
      <c r="B79" s="48" t="s">
        <v>58</v>
      </c>
      <c r="C79" s="50">
        <v>0</v>
      </c>
      <c r="D79" s="50">
        <v>15</v>
      </c>
      <c r="E79" s="40">
        <v>-70.378095000000002</v>
      </c>
      <c r="F79" s="40">
        <v>-23.622676999999999</v>
      </c>
      <c r="G79" s="35">
        <v>16630.93359375</v>
      </c>
      <c r="H79" s="52">
        <v>1</v>
      </c>
      <c r="I79" s="52">
        <v>0</v>
      </c>
      <c r="J79" s="52">
        <v>0</v>
      </c>
      <c r="K79" s="24">
        <v>0</v>
      </c>
      <c r="L79" s="52">
        <v>1</v>
      </c>
      <c r="M79" s="36"/>
      <c r="O79"/>
      <c r="P79"/>
      <c r="Q79"/>
    </row>
    <row r="80" spans="1:17" ht="14.25" customHeight="1" x14ac:dyDescent="0.25">
      <c r="A80" s="20" t="s">
        <v>56</v>
      </c>
      <c r="B80" s="48" t="s">
        <v>58</v>
      </c>
      <c r="C80" s="50">
        <v>0</v>
      </c>
      <c r="D80" s="50">
        <v>16</v>
      </c>
      <c r="E80" s="40">
        <v>-70.381321</v>
      </c>
      <c r="F80" s="40">
        <v>-23.628139000000001</v>
      </c>
      <c r="G80" s="35">
        <v>17557.150390625</v>
      </c>
      <c r="H80" s="52">
        <v>1</v>
      </c>
      <c r="I80" s="52">
        <v>0</v>
      </c>
      <c r="J80" s="52">
        <v>0</v>
      </c>
      <c r="K80" s="24">
        <v>0</v>
      </c>
      <c r="L80" s="52">
        <v>1</v>
      </c>
      <c r="M80" s="36"/>
      <c r="O80"/>
      <c r="P80"/>
      <c r="Q80"/>
    </row>
    <row r="81" spans="1:17" ht="14.25" customHeight="1" x14ac:dyDescent="0.25">
      <c r="A81" s="20" t="s">
        <v>56</v>
      </c>
      <c r="B81" s="48" t="s">
        <v>58</v>
      </c>
      <c r="C81" s="50">
        <v>0</v>
      </c>
      <c r="D81" s="50">
        <v>17</v>
      </c>
      <c r="E81" s="40">
        <v>-70.390299999999996</v>
      </c>
      <c r="F81" s="40">
        <v>-23.628157000000002</v>
      </c>
      <c r="G81" s="35">
        <v>18526.095703125</v>
      </c>
      <c r="H81" s="52">
        <v>1</v>
      </c>
      <c r="I81" s="52">
        <v>0</v>
      </c>
      <c r="J81" s="52">
        <v>0</v>
      </c>
      <c r="K81" s="24">
        <v>0</v>
      </c>
      <c r="L81" s="52">
        <v>1</v>
      </c>
      <c r="M81" s="36"/>
      <c r="O81"/>
      <c r="P81"/>
      <c r="Q81"/>
    </row>
    <row r="82" spans="1:17" ht="14.25" customHeight="1" x14ac:dyDescent="0.25">
      <c r="A82" s="20" t="s">
        <v>56</v>
      </c>
      <c r="B82" s="48" t="s">
        <v>58</v>
      </c>
      <c r="C82" s="50">
        <v>0</v>
      </c>
      <c r="D82" s="50">
        <v>18</v>
      </c>
      <c r="E82" s="40">
        <v>-70.393997999999996</v>
      </c>
      <c r="F82" s="40">
        <v>-23.629145999999999</v>
      </c>
      <c r="G82" s="35">
        <v>19146.974609375</v>
      </c>
      <c r="H82" s="52">
        <v>1</v>
      </c>
      <c r="I82" s="52">
        <v>0</v>
      </c>
      <c r="J82" s="52">
        <v>0</v>
      </c>
      <c r="K82" s="24">
        <v>0</v>
      </c>
      <c r="L82" s="52">
        <v>1</v>
      </c>
      <c r="M82" s="36"/>
      <c r="O82"/>
      <c r="P82"/>
      <c r="Q82"/>
    </row>
    <row r="83" spans="1:17" ht="14.25" customHeight="1" x14ac:dyDescent="0.25">
      <c r="A83" s="20" t="s">
        <v>56</v>
      </c>
      <c r="B83" s="48" t="s">
        <v>58</v>
      </c>
      <c r="C83" s="50">
        <v>0</v>
      </c>
      <c r="D83" s="50">
        <v>19</v>
      </c>
      <c r="E83" s="40">
        <v>-70.394610999999998</v>
      </c>
      <c r="F83" s="40">
        <v>-23.635788000000002</v>
      </c>
      <c r="G83" s="35">
        <v>19978.28125</v>
      </c>
      <c r="H83" s="52">
        <v>1</v>
      </c>
      <c r="I83" s="52">
        <v>0</v>
      </c>
      <c r="J83" s="52">
        <v>0</v>
      </c>
      <c r="K83" s="24">
        <v>0</v>
      </c>
      <c r="L83" s="52">
        <v>1</v>
      </c>
      <c r="M83" s="36"/>
      <c r="O83"/>
      <c r="P83"/>
      <c r="Q83"/>
    </row>
    <row r="84" spans="1:17" ht="14.25" customHeight="1" x14ac:dyDescent="0.25">
      <c r="A84" s="20" t="s">
        <v>56</v>
      </c>
      <c r="B84" s="48" t="s">
        <v>58</v>
      </c>
      <c r="C84" s="50">
        <v>0</v>
      </c>
      <c r="D84" s="50">
        <v>20</v>
      </c>
      <c r="E84" s="40">
        <v>-70.397575000000003</v>
      </c>
      <c r="F84" s="40">
        <v>-23.645989</v>
      </c>
      <c r="G84" s="35">
        <v>21362.708984375</v>
      </c>
      <c r="H84" s="52">
        <v>1</v>
      </c>
      <c r="I84" s="52">
        <v>0</v>
      </c>
      <c r="J84" s="52">
        <v>0</v>
      </c>
      <c r="K84" s="24">
        <v>0</v>
      </c>
      <c r="L84" s="52">
        <v>1</v>
      </c>
      <c r="M84" s="36"/>
      <c r="O84"/>
      <c r="P84"/>
      <c r="Q84"/>
    </row>
    <row r="85" spans="1:17" ht="14.25" customHeight="1" x14ac:dyDescent="0.25">
      <c r="A85" s="20" t="s">
        <v>56</v>
      </c>
      <c r="B85" s="48" t="s">
        <v>58</v>
      </c>
      <c r="C85" s="50">
        <v>0</v>
      </c>
      <c r="D85" s="50">
        <v>21</v>
      </c>
      <c r="E85" s="40">
        <v>-70.400176999999999</v>
      </c>
      <c r="F85" s="40">
        <v>-23.651373</v>
      </c>
      <c r="G85" s="35">
        <v>22222.20703125</v>
      </c>
      <c r="H85" s="52">
        <v>1</v>
      </c>
      <c r="I85" s="52">
        <v>0</v>
      </c>
      <c r="J85" s="52">
        <v>0</v>
      </c>
      <c r="K85" s="24">
        <v>0</v>
      </c>
      <c r="L85" s="52">
        <v>1</v>
      </c>
      <c r="M85" s="36"/>
      <c r="O85"/>
      <c r="P85"/>
      <c r="Q85"/>
    </row>
    <row r="86" spans="1:17" ht="14.25" customHeight="1" x14ac:dyDescent="0.25">
      <c r="A86" s="20" t="s">
        <v>56</v>
      </c>
      <c r="B86" s="48" t="s">
        <v>58</v>
      </c>
      <c r="C86" s="50">
        <v>0</v>
      </c>
      <c r="D86" s="50">
        <v>22</v>
      </c>
      <c r="E86" s="40">
        <v>-70.404509000000004</v>
      </c>
      <c r="F86" s="40">
        <v>-23.667815000000001</v>
      </c>
      <c r="G86" s="35">
        <v>24244.935546875</v>
      </c>
      <c r="H86" s="52">
        <v>1</v>
      </c>
      <c r="I86" s="52">
        <v>0</v>
      </c>
      <c r="J86" s="52">
        <v>0</v>
      </c>
      <c r="K86" s="24">
        <v>0</v>
      </c>
      <c r="L86" s="52">
        <v>1</v>
      </c>
      <c r="M86" s="36"/>
      <c r="O86"/>
      <c r="P86"/>
      <c r="Q86"/>
    </row>
    <row r="87" spans="1:17" ht="14.25" customHeight="1" x14ac:dyDescent="0.25">
      <c r="A87" s="20" t="s">
        <v>56</v>
      </c>
      <c r="B87" s="48" t="s">
        <v>58</v>
      </c>
      <c r="C87" s="50">
        <v>0</v>
      </c>
      <c r="D87" s="50">
        <v>23</v>
      </c>
      <c r="E87" s="40">
        <v>-70.406029000000004</v>
      </c>
      <c r="F87" s="40">
        <v>-23.678370999999999</v>
      </c>
      <c r="G87" s="35">
        <v>25702.033203125</v>
      </c>
      <c r="H87" s="52">
        <v>1</v>
      </c>
      <c r="I87" s="52">
        <v>0</v>
      </c>
      <c r="J87" s="52">
        <v>0</v>
      </c>
      <c r="K87" s="24">
        <v>0</v>
      </c>
      <c r="L87" s="52">
        <v>1</v>
      </c>
      <c r="M87" s="36"/>
      <c r="O87"/>
      <c r="P87"/>
      <c r="Q87"/>
    </row>
    <row r="88" spans="1:17" ht="14.25" customHeight="1" x14ac:dyDescent="0.25">
      <c r="A88" s="20" t="s">
        <v>56</v>
      </c>
      <c r="B88" s="48" t="s">
        <v>58</v>
      </c>
      <c r="C88" s="50">
        <v>0</v>
      </c>
      <c r="D88" s="50">
        <v>24</v>
      </c>
      <c r="E88" s="40">
        <v>-70.410128</v>
      </c>
      <c r="F88" s="40">
        <v>-23.691824</v>
      </c>
      <c r="G88" s="35">
        <v>27327.626953125</v>
      </c>
      <c r="H88" s="52">
        <v>1</v>
      </c>
      <c r="I88" s="52">
        <v>0</v>
      </c>
      <c r="J88" s="52">
        <v>0</v>
      </c>
      <c r="K88" s="24">
        <v>0</v>
      </c>
      <c r="L88" s="52">
        <v>1</v>
      </c>
      <c r="M88" s="36"/>
      <c r="O88"/>
      <c r="P88"/>
      <c r="Q88"/>
    </row>
    <row r="89" spans="1:17" ht="14.25" customHeight="1" x14ac:dyDescent="0.25">
      <c r="A89" s="20" t="s">
        <v>56</v>
      </c>
      <c r="B89" s="48" t="s">
        <v>58</v>
      </c>
      <c r="C89" s="50">
        <v>0</v>
      </c>
      <c r="D89" s="50">
        <v>25</v>
      </c>
      <c r="E89" s="40">
        <v>-70.410490999999993</v>
      </c>
      <c r="F89" s="40">
        <v>-23.696732000000001</v>
      </c>
      <c r="G89" s="35">
        <v>27874.76171875</v>
      </c>
      <c r="H89" s="52">
        <v>1</v>
      </c>
      <c r="I89" s="52">
        <v>0</v>
      </c>
      <c r="J89" s="52">
        <v>0</v>
      </c>
      <c r="K89" s="24">
        <v>0</v>
      </c>
      <c r="L89" s="52">
        <v>1</v>
      </c>
      <c r="M89" s="36"/>
      <c r="O89"/>
      <c r="P89"/>
      <c r="Q89"/>
    </row>
    <row r="90" spans="1:17" ht="14.25" customHeight="1" x14ac:dyDescent="0.25">
      <c r="A90" s="20" t="s">
        <v>56</v>
      </c>
      <c r="B90" s="48" t="s">
        <v>58</v>
      </c>
      <c r="C90" s="50">
        <v>0</v>
      </c>
      <c r="D90" s="50">
        <v>26</v>
      </c>
      <c r="E90" s="40">
        <v>-70.412847999999997</v>
      </c>
      <c r="F90" s="40">
        <v>-23.6967</v>
      </c>
      <c r="G90" s="35">
        <v>28364.46484375</v>
      </c>
      <c r="H90" s="52">
        <v>1</v>
      </c>
      <c r="I90" s="52">
        <v>0</v>
      </c>
      <c r="J90" s="52">
        <v>0</v>
      </c>
      <c r="K90" s="24">
        <v>0</v>
      </c>
      <c r="L90" s="52">
        <v>1</v>
      </c>
      <c r="M90" s="36"/>
      <c r="O90"/>
      <c r="P90"/>
      <c r="Q90"/>
    </row>
    <row r="91" spans="1:17" ht="14.25" customHeight="1" x14ac:dyDescent="0.25">
      <c r="A91" s="20" t="s">
        <v>56</v>
      </c>
      <c r="B91" s="48" t="s">
        <v>58</v>
      </c>
      <c r="C91" s="50">
        <v>0</v>
      </c>
      <c r="D91" s="50">
        <v>27</v>
      </c>
      <c r="E91" s="77">
        <v>-70.407314</v>
      </c>
      <c r="F91" s="77">
        <v>-23.686753</v>
      </c>
      <c r="G91" s="78">
        <v>29899.9296875</v>
      </c>
      <c r="H91" s="52">
        <v>1</v>
      </c>
      <c r="I91" s="52">
        <v>1</v>
      </c>
      <c r="J91" s="52">
        <v>0</v>
      </c>
      <c r="K91" s="24">
        <v>0.05</v>
      </c>
      <c r="L91" s="52">
        <v>1</v>
      </c>
      <c r="M91" s="36"/>
      <c r="O91"/>
      <c r="P91"/>
      <c r="Q91"/>
    </row>
    <row r="92" spans="1:17" ht="14.25" customHeight="1" x14ac:dyDescent="0.25">
      <c r="A92" s="20" t="s">
        <v>56</v>
      </c>
      <c r="B92" s="48" t="s">
        <v>60</v>
      </c>
      <c r="C92" s="50">
        <v>1</v>
      </c>
      <c r="D92" s="50">
        <v>1</v>
      </c>
      <c r="E92" s="40">
        <v>-70.394418000000002</v>
      </c>
      <c r="F92" s="40">
        <v>-23.637986000000001</v>
      </c>
      <c r="G92" s="35">
        <v>122.98252105712891</v>
      </c>
      <c r="H92" s="52">
        <v>1</v>
      </c>
      <c r="I92" s="52">
        <v>1</v>
      </c>
      <c r="J92" s="52">
        <v>0</v>
      </c>
      <c r="K92" s="24">
        <v>0.9</v>
      </c>
      <c r="L92" s="52">
        <v>1</v>
      </c>
      <c r="M92" s="36"/>
      <c r="O92"/>
      <c r="P92"/>
      <c r="Q92"/>
    </row>
    <row r="93" spans="1:17" ht="14.25" customHeight="1" x14ac:dyDescent="0.25">
      <c r="A93" s="20" t="s">
        <v>56</v>
      </c>
      <c r="B93" s="48" t="s">
        <v>60</v>
      </c>
      <c r="C93" s="50">
        <v>1</v>
      </c>
      <c r="D93" s="50">
        <v>2</v>
      </c>
      <c r="E93" s="40">
        <v>-70.390405000000001</v>
      </c>
      <c r="F93" s="40">
        <v>-23.628287</v>
      </c>
      <c r="G93" s="35">
        <v>1618.1785888671875</v>
      </c>
      <c r="H93" s="52">
        <v>1</v>
      </c>
      <c r="I93" s="52">
        <v>1</v>
      </c>
      <c r="J93" s="52">
        <v>0</v>
      </c>
      <c r="K93" s="24">
        <v>0.05</v>
      </c>
      <c r="L93" s="52">
        <v>1</v>
      </c>
      <c r="M93" s="36"/>
      <c r="O93"/>
      <c r="P93"/>
      <c r="Q93"/>
    </row>
    <row r="94" spans="1:17" ht="14.25" customHeight="1" x14ac:dyDescent="0.25">
      <c r="A94" s="20" t="s">
        <v>56</v>
      </c>
      <c r="B94" s="48" t="s">
        <v>60</v>
      </c>
      <c r="C94" s="50">
        <v>1</v>
      </c>
      <c r="D94" s="50">
        <v>3</v>
      </c>
      <c r="E94" s="40">
        <v>-70.383341000000001</v>
      </c>
      <c r="F94" s="40">
        <v>-23.627393000000001</v>
      </c>
      <c r="G94" s="35">
        <v>2487.160888671875</v>
      </c>
      <c r="H94" s="52">
        <v>1</v>
      </c>
      <c r="I94" s="52">
        <v>0</v>
      </c>
      <c r="J94" s="52">
        <v>0</v>
      </c>
      <c r="K94" s="24">
        <v>0</v>
      </c>
      <c r="L94" s="52">
        <v>1</v>
      </c>
      <c r="M94" s="36"/>
      <c r="O94"/>
      <c r="P94"/>
      <c r="Q94"/>
    </row>
    <row r="95" spans="1:17" ht="14.25" customHeight="1" x14ac:dyDescent="0.25">
      <c r="A95" s="20" t="s">
        <v>56</v>
      </c>
      <c r="B95" s="48" t="s">
        <v>60</v>
      </c>
      <c r="C95" s="50">
        <v>1</v>
      </c>
      <c r="D95" s="50">
        <v>4</v>
      </c>
      <c r="E95" s="40">
        <v>-70.378232999999994</v>
      </c>
      <c r="F95" s="40">
        <v>-23.621321999999999</v>
      </c>
      <c r="G95" s="35">
        <v>3426.3203125</v>
      </c>
      <c r="H95" s="52">
        <v>1</v>
      </c>
      <c r="I95" s="52">
        <v>0</v>
      </c>
      <c r="J95" s="52">
        <v>0</v>
      </c>
      <c r="K95" s="24">
        <v>0</v>
      </c>
      <c r="L95" s="52">
        <v>1</v>
      </c>
      <c r="M95" s="36"/>
      <c r="O95"/>
      <c r="P95"/>
      <c r="Q95"/>
    </row>
    <row r="96" spans="1:17" ht="14.25" customHeight="1" x14ac:dyDescent="0.25">
      <c r="A96" s="20" t="s">
        <v>56</v>
      </c>
      <c r="B96" s="48" t="s">
        <v>60</v>
      </c>
      <c r="C96" s="50">
        <v>1</v>
      </c>
      <c r="D96" s="50">
        <v>5</v>
      </c>
      <c r="E96" s="40">
        <v>-70.375940999999997</v>
      </c>
      <c r="F96" s="40">
        <v>-23.625453</v>
      </c>
      <c r="G96" s="35">
        <v>4211.3486328125</v>
      </c>
      <c r="H96" s="52">
        <v>1</v>
      </c>
      <c r="I96" s="52">
        <v>0</v>
      </c>
      <c r="J96" s="52">
        <v>0</v>
      </c>
      <c r="K96" s="24">
        <v>0</v>
      </c>
      <c r="L96" s="52">
        <v>1</v>
      </c>
      <c r="M96" s="36"/>
      <c r="O96"/>
      <c r="P96"/>
      <c r="Q96"/>
    </row>
    <row r="97" spans="1:17" ht="14.25" customHeight="1" x14ac:dyDescent="0.25">
      <c r="A97" s="20" t="s">
        <v>56</v>
      </c>
      <c r="B97" s="48" t="s">
        <v>60</v>
      </c>
      <c r="C97" s="50">
        <v>1</v>
      </c>
      <c r="D97" s="50">
        <v>6</v>
      </c>
      <c r="E97" s="40">
        <v>-70.378164999999996</v>
      </c>
      <c r="F97" s="40">
        <v>-23.610147000000001</v>
      </c>
      <c r="G97" s="35">
        <v>6002.17578125</v>
      </c>
      <c r="H97" s="52">
        <v>1</v>
      </c>
      <c r="I97" s="52">
        <v>0</v>
      </c>
      <c r="J97" s="52">
        <v>0</v>
      </c>
      <c r="K97" s="24">
        <v>0</v>
      </c>
      <c r="L97" s="52">
        <v>1</v>
      </c>
      <c r="M97" s="36"/>
      <c r="O97"/>
      <c r="P97"/>
      <c r="Q97"/>
    </row>
    <row r="98" spans="1:17" ht="14.25" customHeight="1" x14ac:dyDescent="0.25">
      <c r="A98" s="20" t="s">
        <v>56</v>
      </c>
      <c r="B98" s="48" t="s">
        <v>60</v>
      </c>
      <c r="C98" s="50">
        <v>1</v>
      </c>
      <c r="D98" s="50">
        <v>7</v>
      </c>
      <c r="E98" s="40">
        <v>-70.372652000000002</v>
      </c>
      <c r="F98" s="40">
        <v>-23.599682000000001</v>
      </c>
      <c r="G98" s="35">
        <v>7640.4208984375</v>
      </c>
      <c r="H98" s="52">
        <v>1</v>
      </c>
      <c r="I98" s="52">
        <v>0</v>
      </c>
      <c r="J98" s="52">
        <v>0</v>
      </c>
      <c r="K98" s="24">
        <v>0</v>
      </c>
      <c r="L98" s="52">
        <v>1</v>
      </c>
      <c r="M98" s="36"/>
      <c r="O98"/>
      <c r="P98"/>
      <c r="Q98"/>
    </row>
    <row r="99" spans="1:17" ht="14.25" customHeight="1" x14ac:dyDescent="0.25">
      <c r="A99" s="20" t="s">
        <v>56</v>
      </c>
      <c r="B99" s="48" t="s">
        <v>60</v>
      </c>
      <c r="C99" s="50">
        <v>1</v>
      </c>
      <c r="D99" s="50">
        <v>8</v>
      </c>
      <c r="E99" s="40">
        <v>-70.377365999999995</v>
      </c>
      <c r="F99" s="40">
        <v>-23.594579</v>
      </c>
      <c r="G99" s="35">
        <v>8721.4609375</v>
      </c>
      <c r="H99" s="52">
        <v>1</v>
      </c>
      <c r="I99" s="52">
        <v>0</v>
      </c>
      <c r="J99" s="52">
        <v>0</v>
      </c>
      <c r="K99" s="24">
        <v>0</v>
      </c>
      <c r="L99" s="52">
        <v>1</v>
      </c>
      <c r="M99" s="36"/>
      <c r="O99"/>
      <c r="P99"/>
      <c r="Q99"/>
    </row>
    <row r="100" spans="1:17" ht="14.25" customHeight="1" x14ac:dyDescent="0.25">
      <c r="A100" s="20" t="s">
        <v>56</v>
      </c>
      <c r="B100" s="48" t="s">
        <v>60</v>
      </c>
      <c r="C100" s="50">
        <v>1</v>
      </c>
      <c r="D100" s="50">
        <v>9</v>
      </c>
      <c r="E100" s="40">
        <v>-70.380741999999998</v>
      </c>
      <c r="F100" s="40">
        <v>-23.591916000000001</v>
      </c>
      <c r="G100" s="35">
        <v>9311.6142578125</v>
      </c>
      <c r="H100" s="52">
        <v>1</v>
      </c>
      <c r="I100" s="52">
        <v>0</v>
      </c>
      <c r="J100" s="52">
        <v>0</v>
      </c>
      <c r="K100" s="24">
        <v>0</v>
      </c>
      <c r="L100" s="52">
        <v>1</v>
      </c>
      <c r="M100" s="36"/>
      <c r="O100"/>
      <c r="P100"/>
      <c r="Q100"/>
    </row>
    <row r="101" spans="1:17" ht="14.25" customHeight="1" x14ac:dyDescent="0.25">
      <c r="A101" s="20" t="s">
        <v>56</v>
      </c>
      <c r="B101" s="48" t="s">
        <v>60</v>
      </c>
      <c r="C101" s="50">
        <v>1</v>
      </c>
      <c r="D101" s="50">
        <v>10</v>
      </c>
      <c r="E101" s="40">
        <v>-70.377696</v>
      </c>
      <c r="F101" s="40">
        <v>-23.589186000000002</v>
      </c>
      <c r="G101" s="35">
        <v>9922.15625</v>
      </c>
      <c r="H101" s="52">
        <v>1</v>
      </c>
      <c r="I101" s="52">
        <v>0</v>
      </c>
      <c r="J101" s="52">
        <v>0</v>
      </c>
      <c r="K101" s="24">
        <v>0</v>
      </c>
      <c r="L101" s="52">
        <v>1</v>
      </c>
      <c r="M101" s="36"/>
      <c r="O101"/>
      <c r="P101"/>
    </row>
    <row r="102" spans="1:17" ht="14.25" customHeight="1" x14ac:dyDescent="0.2">
      <c r="A102" s="20" t="s">
        <v>56</v>
      </c>
      <c r="B102" s="51" t="s">
        <v>60</v>
      </c>
      <c r="C102" s="51">
        <v>1</v>
      </c>
      <c r="D102" s="51">
        <v>11</v>
      </c>
      <c r="E102" s="42">
        <v>-70.375186999999997</v>
      </c>
      <c r="F102" s="42">
        <v>-23.585224</v>
      </c>
      <c r="G102" s="43">
        <v>10544.451171875</v>
      </c>
      <c r="H102" s="52">
        <v>1</v>
      </c>
      <c r="I102" s="52">
        <v>0</v>
      </c>
      <c r="J102" s="52">
        <v>0</v>
      </c>
      <c r="K102" s="24">
        <v>0</v>
      </c>
      <c r="L102" s="52">
        <v>1</v>
      </c>
      <c r="M102" s="44"/>
    </row>
    <row r="103" spans="1:17" ht="14.25" customHeight="1" x14ac:dyDescent="0.2">
      <c r="A103" s="20" t="s">
        <v>56</v>
      </c>
      <c r="B103" s="51" t="s">
        <v>60</v>
      </c>
      <c r="C103" s="51">
        <v>1</v>
      </c>
      <c r="D103" s="51">
        <v>12</v>
      </c>
      <c r="E103" s="42">
        <v>-70.379255999999998</v>
      </c>
      <c r="F103" s="42">
        <v>-23.581036999999998</v>
      </c>
      <c r="G103" s="43">
        <v>11611.953125</v>
      </c>
      <c r="H103" s="52">
        <v>1</v>
      </c>
      <c r="I103" s="52">
        <v>0</v>
      </c>
      <c r="J103" s="52">
        <v>0</v>
      </c>
      <c r="K103" s="24">
        <v>0</v>
      </c>
      <c r="L103" s="52">
        <v>1</v>
      </c>
      <c r="M103" s="44"/>
    </row>
    <row r="104" spans="1:17" ht="14.25" customHeight="1" x14ac:dyDescent="0.2">
      <c r="A104" s="20" t="s">
        <v>56</v>
      </c>
      <c r="B104" s="51" t="s">
        <v>60</v>
      </c>
      <c r="C104" s="51">
        <v>1</v>
      </c>
      <c r="D104" s="51">
        <v>13</v>
      </c>
      <c r="E104" s="42">
        <v>-70.38082</v>
      </c>
      <c r="F104" s="42">
        <v>-23.575703000000001</v>
      </c>
      <c r="G104" s="43">
        <v>12328.076171875</v>
      </c>
      <c r="H104" s="52">
        <v>1</v>
      </c>
      <c r="I104" s="52">
        <v>0</v>
      </c>
      <c r="J104" s="52">
        <v>0</v>
      </c>
      <c r="K104" s="24">
        <v>0</v>
      </c>
      <c r="L104" s="52">
        <v>1</v>
      </c>
      <c r="M104" s="44"/>
    </row>
    <row r="105" spans="1:17" ht="14.25" customHeight="1" x14ac:dyDescent="0.2">
      <c r="A105" s="20" t="s">
        <v>56</v>
      </c>
      <c r="B105" s="51" t="s">
        <v>60</v>
      </c>
      <c r="C105" s="51">
        <v>1</v>
      </c>
      <c r="D105" s="51">
        <v>14</v>
      </c>
      <c r="E105" s="42">
        <v>-70.382244</v>
      </c>
      <c r="F105" s="42">
        <v>-23.578655999999999</v>
      </c>
      <c r="G105" s="43">
        <v>12808.529296875</v>
      </c>
      <c r="H105" s="52">
        <v>1</v>
      </c>
      <c r="I105" s="52">
        <v>0</v>
      </c>
      <c r="J105" s="52">
        <v>0</v>
      </c>
      <c r="K105" s="24">
        <v>0</v>
      </c>
      <c r="L105" s="52">
        <v>1</v>
      </c>
      <c r="M105" s="44"/>
    </row>
    <row r="106" spans="1:17" ht="14.25" customHeight="1" x14ac:dyDescent="0.2">
      <c r="A106" s="20" t="s">
        <v>56</v>
      </c>
      <c r="B106" s="51" t="s">
        <v>60</v>
      </c>
      <c r="C106" s="51">
        <v>1</v>
      </c>
      <c r="D106" s="51">
        <v>15</v>
      </c>
      <c r="E106" s="42">
        <v>-70.383070000000004</v>
      </c>
      <c r="F106" s="42">
        <v>-23.584102000000001</v>
      </c>
      <c r="G106" s="43">
        <v>13583.0244140625</v>
      </c>
      <c r="H106" s="52">
        <v>1</v>
      </c>
      <c r="I106" s="52">
        <v>0</v>
      </c>
      <c r="J106" s="52">
        <v>0</v>
      </c>
      <c r="K106" s="24">
        <v>0</v>
      </c>
      <c r="L106" s="52">
        <v>1</v>
      </c>
      <c r="M106" s="44"/>
    </row>
    <row r="107" spans="1:17" ht="14.25" customHeight="1" x14ac:dyDescent="0.2">
      <c r="A107" s="20" t="s">
        <v>56</v>
      </c>
      <c r="B107" s="51" t="s">
        <v>60</v>
      </c>
      <c r="C107" s="51">
        <v>1</v>
      </c>
      <c r="D107" s="51">
        <v>16</v>
      </c>
      <c r="E107" s="42">
        <v>-70.387654999999995</v>
      </c>
      <c r="F107" s="42">
        <v>-23.587206999999999</v>
      </c>
      <c r="G107" s="43">
        <v>14407.09375</v>
      </c>
      <c r="H107" s="52">
        <v>1</v>
      </c>
      <c r="I107" s="52">
        <v>0</v>
      </c>
      <c r="J107" s="52">
        <v>0</v>
      </c>
      <c r="K107" s="24">
        <v>0</v>
      </c>
      <c r="L107" s="52">
        <v>1</v>
      </c>
      <c r="M107" s="44"/>
    </row>
    <row r="108" spans="1:17" ht="14.25" customHeight="1" x14ac:dyDescent="0.2">
      <c r="A108" s="20" t="s">
        <v>56</v>
      </c>
      <c r="B108" s="51" t="s">
        <v>60</v>
      </c>
      <c r="C108" s="51">
        <v>1</v>
      </c>
      <c r="D108" s="51">
        <v>17</v>
      </c>
      <c r="E108" s="42">
        <v>-70.394969000000003</v>
      </c>
      <c r="F108" s="42">
        <v>-23.559702999999999</v>
      </c>
      <c r="G108" s="43">
        <v>18135.712890625</v>
      </c>
      <c r="H108" s="52">
        <v>1</v>
      </c>
      <c r="I108" s="52">
        <v>0</v>
      </c>
      <c r="J108" s="52">
        <v>0</v>
      </c>
      <c r="K108" s="24">
        <v>0</v>
      </c>
      <c r="L108" s="52">
        <v>1</v>
      </c>
      <c r="M108" s="44"/>
    </row>
    <row r="109" spans="1:17" ht="14.25" customHeight="1" x14ac:dyDescent="0.2">
      <c r="A109" s="20" t="s">
        <v>56</v>
      </c>
      <c r="B109" s="51" t="s">
        <v>60</v>
      </c>
      <c r="C109" s="51">
        <v>1</v>
      </c>
      <c r="D109" s="51">
        <v>18</v>
      </c>
      <c r="E109" s="42">
        <v>-70.388450000000006</v>
      </c>
      <c r="F109" s="42">
        <v>-23.541028000000001</v>
      </c>
      <c r="G109" s="43">
        <v>21774.16796875</v>
      </c>
      <c r="H109" s="52">
        <v>1</v>
      </c>
      <c r="I109" s="52">
        <v>1</v>
      </c>
      <c r="J109" s="52">
        <v>0</v>
      </c>
      <c r="K109" s="24">
        <v>0.05</v>
      </c>
      <c r="L109" s="52">
        <v>1</v>
      </c>
      <c r="M109" s="44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conditionalFormatting sqref="F7">
    <cfRule type="expression" dxfId="3" priority="3">
      <formula>F7=""</formula>
    </cfRule>
  </conditionalFormatting>
  <conditionalFormatting sqref="H7">
    <cfRule type="expression" dxfId="2" priority="1">
      <formula>H7=""</formula>
    </cfRule>
  </conditionalFormatting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"/>
  <sheetViews>
    <sheetView zoomScale="80" workbookViewId="0">
      <selection activeCell="F19" sqref="F19"/>
    </sheetView>
  </sheetViews>
  <sheetFormatPr baseColWidth="10" defaultRowHeight="15" x14ac:dyDescent="0.25"/>
  <cols>
    <col min="1" max="1" width="5.28515625" style="7" customWidth="1"/>
    <col min="2" max="2" width="9" style="7" customWidth="1"/>
    <col min="3" max="3" width="8.85546875" style="7" customWidth="1"/>
    <col min="4" max="4" width="15.42578125" style="7" customWidth="1"/>
    <col min="5" max="7" width="16.28515625" style="7" customWidth="1"/>
    <col min="8" max="8" width="11.7109375" style="7" customWidth="1"/>
    <col min="9" max="9" width="36.140625" bestFit="1" customWidth="1"/>
    <col min="10" max="10" width="6.140625" bestFit="1" customWidth="1"/>
  </cols>
  <sheetData>
    <row r="1" spans="1:9" x14ac:dyDescent="0.25">
      <c r="A1"/>
      <c r="B1"/>
      <c r="C1"/>
      <c r="D1"/>
      <c r="E1"/>
      <c r="F1"/>
      <c r="G1"/>
      <c r="H1"/>
    </row>
    <row r="2" spans="1:9" ht="16.5" x14ac:dyDescent="0.25">
      <c r="A2" s="60" t="str">
        <f>"HORAS DE PASADA PROGRAMADA DE LA UNIDAD DE NEGOCIO ("&amp;A7&amp;" - "&amp;C7&amp;")"</f>
        <v>HORAS DE PASADA PROGRAMADA DE LA UNIDAD DE NEGOCIO (UN14 - Normal)</v>
      </c>
      <c r="B2" s="60"/>
      <c r="C2" s="60"/>
      <c r="D2" s="60"/>
      <c r="E2" s="60"/>
      <c r="F2" s="60"/>
      <c r="G2" s="60"/>
      <c r="H2" s="60"/>
    </row>
    <row r="3" spans="1:9" x14ac:dyDescent="0.25">
      <c r="A3"/>
      <c r="B3"/>
      <c r="C3"/>
      <c r="D3"/>
      <c r="E3"/>
      <c r="F3"/>
      <c r="G3"/>
      <c r="H3"/>
    </row>
    <row r="4" spans="1:9" s="8" customFormat="1" x14ac:dyDescent="0.25">
      <c r="A4" s="8" t="s">
        <v>31</v>
      </c>
    </row>
    <row r="5" spans="1:9" x14ac:dyDescent="0.25">
      <c r="A5"/>
      <c r="B5"/>
      <c r="C5"/>
      <c r="D5"/>
      <c r="E5"/>
      <c r="F5"/>
      <c r="G5"/>
      <c r="H5"/>
    </row>
    <row r="6" spans="1:9" x14ac:dyDescent="0.25">
      <c r="A6" s="66" t="s">
        <v>13</v>
      </c>
      <c r="B6" s="67"/>
      <c r="C6" s="66" t="s">
        <v>28</v>
      </c>
      <c r="D6" s="73"/>
      <c r="E6" s="14" t="s">
        <v>34</v>
      </c>
      <c r="F6" s="14" t="s">
        <v>35</v>
      </c>
      <c r="G6"/>
      <c r="H6"/>
    </row>
    <row r="7" spans="1:9" ht="16.5" x14ac:dyDescent="0.25">
      <c r="A7" s="71" t="str">
        <f>+TAPA!D11</f>
        <v>UN14</v>
      </c>
      <c r="B7" s="72"/>
      <c r="C7" s="71" t="str">
        <f>+TAPA!B16</f>
        <v>Normal</v>
      </c>
      <c r="D7" s="74"/>
      <c r="E7" s="34">
        <f>+TAPA!C16</f>
        <v>44296</v>
      </c>
      <c r="F7" s="34">
        <f>+TAPA!D16</f>
        <v>44316</v>
      </c>
      <c r="G7"/>
      <c r="H7"/>
    </row>
    <row r="8" spans="1:9" x14ac:dyDescent="0.25">
      <c r="A8"/>
      <c r="B8"/>
      <c r="C8"/>
      <c r="D8"/>
      <c r="E8"/>
      <c r="F8"/>
      <c r="G8"/>
      <c r="H8"/>
    </row>
    <row r="9" spans="1:9" s="8" customFormat="1" x14ac:dyDescent="0.25">
      <c r="A9" s="8" t="s">
        <v>30</v>
      </c>
    </row>
    <row r="10" spans="1:9" ht="27" customHeight="1" x14ac:dyDescent="0.25"/>
    <row r="11" spans="1:9" ht="53.25" customHeight="1" x14ac:dyDescent="0.25">
      <c r="A11" s="31" t="s">
        <v>13</v>
      </c>
      <c r="B11" s="32" t="s">
        <v>1</v>
      </c>
      <c r="C11" s="32" t="s">
        <v>2</v>
      </c>
      <c r="D11" s="32" t="s">
        <v>14</v>
      </c>
      <c r="E11" s="32" t="s">
        <v>15</v>
      </c>
      <c r="F11" s="32" t="s">
        <v>16</v>
      </c>
      <c r="G11" s="33" t="s">
        <v>17</v>
      </c>
      <c r="H11" s="33" t="s">
        <v>18</v>
      </c>
    </row>
    <row r="12" spans="1:9" s="26" customFormat="1" ht="14.25" customHeight="1" x14ac:dyDescent="0.25">
      <c r="A12" s="30" t="s">
        <v>56</v>
      </c>
      <c r="B12" s="27" t="s">
        <v>58</v>
      </c>
      <c r="C12" s="27">
        <v>0</v>
      </c>
      <c r="D12" s="27">
        <v>1</v>
      </c>
      <c r="E12" s="54" t="s">
        <v>65</v>
      </c>
      <c r="F12" s="53" t="s">
        <v>69</v>
      </c>
      <c r="G12" s="54" t="s">
        <v>66</v>
      </c>
      <c r="H12" s="29" t="s">
        <v>61</v>
      </c>
    </row>
    <row r="13" spans="1:9" ht="14.25" customHeight="1" x14ac:dyDescent="0.25">
      <c r="A13" s="30" t="s">
        <v>56</v>
      </c>
      <c r="B13" s="27" t="s">
        <v>58</v>
      </c>
      <c r="C13" s="27">
        <v>0</v>
      </c>
      <c r="D13" s="27">
        <v>1</v>
      </c>
      <c r="E13" s="54" t="s">
        <v>66</v>
      </c>
      <c r="F13" s="53" t="s">
        <v>70</v>
      </c>
      <c r="G13" s="54" t="s">
        <v>66</v>
      </c>
      <c r="H13" s="28" t="s">
        <v>61</v>
      </c>
      <c r="I13" s="26"/>
    </row>
    <row r="14" spans="1:9" x14ac:dyDescent="0.25">
      <c r="A14" s="30" t="s">
        <v>56</v>
      </c>
      <c r="B14" s="27">
        <v>114</v>
      </c>
      <c r="C14" s="27">
        <v>0</v>
      </c>
      <c r="D14" s="27">
        <v>1</v>
      </c>
      <c r="E14" s="54" t="s">
        <v>65</v>
      </c>
      <c r="F14" s="53" t="s">
        <v>63</v>
      </c>
      <c r="G14" s="54" t="s">
        <v>67</v>
      </c>
      <c r="H14" s="28" t="s">
        <v>62</v>
      </c>
      <c r="I14" s="26"/>
    </row>
    <row r="15" spans="1:9" x14ac:dyDescent="0.25">
      <c r="A15" s="30" t="s">
        <v>56</v>
      </c>
      <c r="B15" s="27">
        <v>114</v>
      </c>
      <c r="C15" s="27">
        <v>0</v>
      </c>
      <c r="D15" s="27">
        <v>1</v>
      </c>
      <c r="E15" s="54" t="s">
        <v>67</v>
      </c>
      <c r="F15" s="53" t="s">
        <v>64</v>
      </c>
      <c r="G15" s="54" t="s">
        <v>67</v>
      </c>
      <c r="H15" s="28" t="s">
        <v>62</v>
      </c>
    </row>
  </sheetData>
  <mergeCells count="5">
    <mergeCell ref="A7:B7"/>
    <mergeCell ref="C6:D6"/>
    <mergeCell ref="C7:D7"/>
    <mergeCell ref="A6:B6"/>
    <mergeCell ref="A2:H2"/>
  </mergeCells>
  <conditionalFormatting sqref="E7">
    <cfRule type="expression" dxfId="1" priority="2">
      <formula>E7=""</formula>
    </cfRule>
  </conditionalFormatting>
  <conditionalFormatting sqref="F7">
    <cfRule type="expression" dxfId="0" priority="1">
      <formula>F7=""</formula>
    </cfRule>
  </conditionalFormatting>
  <pageMargins left="0.7" right="0.7" top="0.75" bottom="0.75" header="0.3" footer="0.3"/>
  <pageSetup paperSize="16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workbookViewId="0">
      <selection activeCell="N12" sqref="N12"/>
    </sheetView>
  </sheetViews>
  <sheetFormatPr baseColWidth="10" defaultColWidth="11.42578125" defaultRowHeight="11.25" x14ac:dyDescent="0.25"/>
  <cols>
    <col min="1" max="1" width="15.7109375" style="45" bestFit="1" customWidth="1"/>
    <col min="2" max="2" width="8.5703125" style="45" bestFit="1" customWidth="1"/>
    <col min="3" max="3" width="10.7109375" style="45" bestFit="1" customWidth="1"/>
    <col min="4" max="4" width="8.28515625" style="45" customWidth="1"/>
    <col min="5" max="5" width="15.42578125" style="45" customWidth="1"/>
    <col min="6" max="6" width="9.140625" style="45" customWidth="1"/>
    <col min="7" max="7" width="10.7109375" style="45" customWidth="1"/>
    <col min="8" max="8" width="17.5703125" style="45" customWidth="1"/>
    <col min="9" max="9" width="17.28515625" style="45" customWidth="1"/>
    <col min="10" max="12" width="11.42578125" style="45"/>
    <col min="13" max="13" width="11.5703125" style="45" customWidth="1"/>
    <col min="14" max="14" width="11.42578125" style="45"/>
    <col min="15" max="15" width="13.5703125" style="45" customWidth="1"/>
    <col min="16" max="16" width="11.42578125" style="45"/>
    <col min="17" max="17" width="10.28515625" style="45" bestFit="1" customWidth="1"/>
    <col min="18" max="18" width="14" style="45" customWidth="1"/>
    <col min="19" max="19" width="13" style="45" customWidth="1"/>
    <col min="20" max="20" width="11.42578125" style="45"/>
    <col min="21" max="21" width="12.5703125" style="45" bestFit="1" customWidth="1"/>
    <col min="22" max="22" width="10.85546875" style="45" customWidth="1"/>
    <col min="23" max="23" width="13" style="45" bestFit="1" customWidth="1"/>
    <col min="24" max="16384" width="11.42578125" style="45"/>
  </cols>
  <sheetData>
    <row r="1" spans="1:23" x14ac:dyDescent="0.25">
      <c r="A1" s="47" t="s">
        <v>0</v>
      </c>
      <c r="B1" s="47" t="s">
        <v>1</v>
      </c>
      <c r="C1" s="47" t="s">
        <v>2</v>
      </c>
      <c r="D1" s="45" t="s">
        <v>41</v>
      </c>
      <c r="E1" s="45" t="s">
        <v>42</v>
      </c>
      <c r="F1" s="45" t="s">
        <v>43</v>
      </c>
      <c r="G1" s="45" t="s">
        <v>44</v>
      </c>
      <c r="H1" s="45" t="s">
        <v>45</v>
      </c>
      <c r="J1" s="45" t="s">
        <v>46</v>
      </c>
      <c r="K1" s="45" t="s">
        <v>47</v>
      </c>
      <c r="L1" s="45" t="s">
        <v>1</v>
      </c>
      <c r="M1" s="45" t="s">
        <v>48</v>
      </c>
      <c r="N1" s="45" t="s">
        <v>49</v>
      </c>
      <c r="O1" s="45" t="s">
        <v>50</v>
      </c>
      <c r="Q1" s="47" t="s">
        <v>1</v>
      </c>
      <c r="R1" s="47" t="s">
        <v>48</v>
      </c>
      <c r="S1" s="45" t="s">
        <v>51</v>
      </c>
      <c r="U1" s="47" t="s">
        <v>47</v>
      </c>
      <c r="V1" s="47" t="s">
        <v>1</v>
      </c>
      <c r="W1" s="45" t="s">
        <v>51</v>
      </c>
    </row>
    <row r="2" spans="1:23" x14ac:dyDescent="0.25">
      <c r="A2" s="45" t="s">
        <v>56</v>
      </c>
      <c r="B2" s="45">
        <v>114</v>
      </c>
      <c r="C2" s="45">
        <v>0</v>
      </c>
      <c r="D2" s="46">
        <v>29</v>
      </c>
      <c r="E2" s="46">
        <v>29</v>
      </c>
      <c r="F2" s="46">
        <v>3</v>
      </c>
      <c r="G2" s="46">
        <v>0</v>
      </c>
      <c r="H2" s="46">
        <v>1</v>
      </c>
      <c r="I2" s="46"/>
      <c r="J2" s="45" t="b">
        <f>+D2=E2</f>
        <v>1</v>
      </c>
      <c r="K2" s="45" t="str">
        <f>+A2</f>
        <v>UN14</v>
      </c>
      <c r="L2" s="45" t="str">
        <f>+LEFT(B2,3)</f>
        <v>114</v>
      </c>
      <c r="M2" s="45" t="str">
        <f t="shared" ref="M2:M6" si="0">+IF(OR(RIGHT(B2,1)="D",RIGHT(B2,1)="v",RIGHT(B2,1)="Y",RIGHT(B2,1)="N",RIGHT(B2,2)="Y1",RIGHT(B2,2)="Y2"),"Variante","Troncal")</f>
        <v>Troncal</v>
      </c>
      <c r="N2" s="45">
        <f>+C2</f>
        <v>0</v>
      </c>
      <c r="O2" s="45">
        <f>+IF(B2=B1,"",1)</f>
        <v>1</v>
      </c>
      <c r="Q2" s="45" t="s">
        <v>57</v>
      </c>
      <c r="R2" s="45" t="s">
        <v>52</v>
      </c>
      <c r="S2" s="46">
        <v>4</v>
      </c>
      <c r="U2" s="45" t="s">
        <v>56</v>
      </c>
      <c r="V2" s="45" t="s">
        <v>57</v>
      </c>
      <c r="W2" s="46">
        <v>5</v>
      </c>
    </row>
    <row r="3" spans="1:23" x14ac:dyDescent="0.25">
      <c r="A3" s="45" t="s">
        <v>56</v>
      </c>
      <c r="B3" s="45">
        <v>114</v>
      </c>
      <c r="C3" s="45">
        <v>1</v>
      </c>
      <c r="D3" s="46">
        <v>24</v>
      </c>
      <c r="E3" s="46">
        <v>24</v>
      </c>
      <c r="F3" s="46">
        <v>3</v>
      </c>
      <c r="G3" s="46">
        <v>0</v>
      </c>
      <c r="H3" s="46">
        <v>1</v>
      </c>
      <c r="I3" s="46"/>
      <c r="J3" s="45" t="b">
        <f t="shared" ref="J3:J6" si="1">+D3=E3</f>
        <v>1</v>
      </c>
      <c r="K3" s="45" t="str">
        <f t="shared" ref="K3:K6" si="2">+A3</f>
        <v>UN14</v>
      </c>
      <c r="L3" s="45" t="str">
        <f t="shared" ref="L3:L6" si="3">+LEFT(B3,3)</f>
        <v>114</v>
      </c>
      <c r="M3" s="45" t="str">
        <f t="shared" si="0"/>
        <v>Troncal</v>
      </c>
      <c r="N3" s="45">
        <f t="shared" ref="N3:N6" si="4">+C3</f>
        <v>1</v>
      </c>
      <c r="O3" s="45" t="str">
        <f>+IF(B3=B2,"",1)</f>
        <v/>
      </c>
      <c r="R3" s="45" t="s">
        <v>54</v>
      </c>
      <c r="S3" s="46">
        <v>1</v>
      </c>
      <c r="U3" s="45" t="s">
        <v>53</v>
      </c>
      <c r="W3" s="46">
        <v>5</v>
      </c>
    </row>
    <row r="4" spans="1:23" ht="15" x14ac:dyDescent="0.25">
      <c r="A4" s="45" t="s">
        <v>56</v>
      </c>
      <c r="B4" s="45" t="s">
        <v>58</v>
      </c>
      <c r="C4" s="45">
        <v>0</v>
      </c>
      <c r="D4" s="46">
        <v>27</v>
      </c>
      <c r="E4" s="46">
        <v>27</v>
      </c>
      <c r="F4" s="46">
        <v>3</v>
      </c>
      <c r="G4" s="46">
        <v>0</v>
      </c>
      <c r="H4" s="46">
        <v>1</v>
      </c>
      <c r="I4" s="46"/>
      <c r="J4" s="45" t="b">
        <f t="shared" si="1"/>
        <v>1</v>
      </c>
      <c r="K4" s="45" t="str">
        <f t="shared" si="2"/>
        <v>UN14</v>
      </c>
      <c r="L4" s="45" t="str">
        <f t="shared" si="3"/>
        <v>114</v>
      </c>
      <c r="M4" s="45" t="str">
        <f t="shared" si="0"/>
        <v>Variante</v>
      </c>
      <c r="N4" s="45">
        <f t="shared" si="4"/>
        <v>0</v>
      </c>
      <c r="O4" s="45">
        <f t="shared" ref="O4:O6" si="5">+IF(B4=B3,"",1)</f>
        <v>1</v>
      </c>
      <c r="Q4" s="45" t="s">
        <v>53</v>
      </c>
      <c r="S4" s="46">
        <v>5</v>
      </c>
      <c r="U4"/>
      <c r="V4"/>
      <c r="W4"/>
    </row>
    <row r="5" spans="1:23" ht="15" x14ac:dyDescent="0.25">
      <c r="A5" s="45" t="s">
        <v>56</v>
      </c>
      <c r="B5" s="45" t="s">
        <v>59</v>
      </c>
      <c r="C5" s="45">
        <v>0</v>
      </c>
      <c r="D5" s="46">
        <v>13</v>
      </c>
      <c r="E5" s="46">
        <v>13</v>
      </c>
      <c r="F5" s="46">
        <v>3</v>
      </c>
      <c r="G5" s="46">
        <v>0</v>
      </c>
      <c r="H5" s="46">
        <v>1</v>
      </c>
      <c r="I5" s="46"/>
      <c r="J5" s="45" t="b">
        <f t="shared" si="1"/>
        <v>1</v>
      </c>
      <c r="K5" s="45" t="str">
        <f t="shared" si="2"/>
        <v>UN14</v>
      </c>
      <c r="L5" s="45" t="str">
        <f t="shared" si="3"/>
        <v>114</v>
      </c>
      <c r="M5" s="45" t="str">
        <f t="shared" si="0"/>
        <v>Variante</v>
      </c>
      <c r="N5" s="45">
        <f t="shared" si="4"/>
        <v>0</v>
      </c>
      <c r="O5" s="45">
        <f t="shared" si="5"/>
        <v>1</v>
      </c>
      <c r="Q5"/>
      <c r="R5"/>
      <c r="S5"/>
      <c r="U5"/>
      <c r="V5"/>
      <c r="W5"/>
    </row>
    <row r="6" spans="1:23" ht="15" x14ac:dyDescent="0.25">
      <c r="A6" s="45" t="s">
        <v>56</v>
      </c>
      <c r="B6" s="45" t="s">
        <v>60</v>
      </c>
      <c r="C6" s="45">
        <v>1</v>
      </c>
      <c r="D6" s="46">
        <v>18</v>
      </c>
      <c r="E6" s="46">
        <v>18</v>
      </c>
      <c r="F6" s="46">
        <v>3</v>
      </c>
      <c r="G6" s="46">
        <v>0</v>
      </c>
      <c r="H6" s="46">
        <v>1</v>
      </c>
      <c r="I6" s="46"/>
      <c r="J6" s="45" t="b">
        <f t="shared" si="1"/>
        <v>1</v>
      </c>
      <c r="K6" s="45" t="str">
        <f t="shared" si="2"/>
        <v>UN14</v>
      </c>
      <c r="L6" s="45" t="str">
        <f t="shared" si="3"/>
        <v>114</v>
      </c>
      <c r="M6" s="45" t="str">
        <f t="shared" si="0"/>
        <v>Variante</v>
      </c>
      <c r="N6" s="45">
        <f t="shared" si="4"/>
        <v>1</v>
      </c>
      <c r="O6" s="45">
        <f t="shared" si="5"/>
        <v>1</v>
      </c>
      <c r="Q6"/>
      <c r="R6"/>
      <c r="S6"/>
      <c r="U6"/>
      <c r="V6"/>
      <c r="W6"/>
    </row>
    <row r="7" spans="1:23" ht="15" x14ac:dyDescent="0.25">
      <c r="A7" s="45" t="s">
        <v>53</v>
      </c>
      <c r="D7" s="46">
        <v>111</v>
      </c>
      <c r="E7" s="46">
        <v>111</v>
      </c>
      <c r="F7" s="46">
        <v>15</v>
      </c>
      <c r="G7" s="46">
        <v>0</v>
      </c>
      <c r="H7" s="46">
        <v>4.9999999999999991</v>
      </c>
      <c r="I7" s="46"/>
      <c r="Q7"/>
      <c r="R7"/>
      <c r="S7"/>
      <c r="U7"/>
      <c r="V7"/>
      <c r="W7"/>
    </row>
    <row r="8" spans="1:23" ht="15" x14ac:dyDescent="0.25">
      <c r="A8"/>
      <c r="B8"/>
      <c r="C8"/>
      <c r="D8"/>
      <c r="E8"/>
      <c r="F8"/>
      <c r="G8"/>
      <c r="H8"/>
      <c r="I8" s="46"/>
      <c r="Q8"/>
      <c r="R8"/>
      <c r="S8"/>
      <c r="U8"/>
      <c r="V8"/>
      <c r="W8"/>
    </row>
    <row r="9" spans="1:23" ht="15" x14ac:dyDescent="0.25">
      <c r="A9"/>
      <c r="B9"/>
      <c r="C9"/>
      <c r="D9"/>
      <c r="E9"/>
      <c r="F9"/>
      <c r="G9"/>
      <c r="H9"/>
      <c r="I9" s="46"/>
      <c r="Q9"/>
      <c r="R9"/>
      <c r="S9"/>
      <c r="U9"/>
      <c r="V9"/>
      <c r="W9"/>
    </row>
    <row r="10" spans="1:23" ht="15" x14ac:dyDescent="0.25">
      <c r="A10"/>
      <c r="B10"/>
      <c r="C10"/>
      <c r="D10"/>
      <c r="E10"/>
      <c r="F10"/>
      <c r="G10"/>
      <c r="H10"/>
      <c r="I10" s="46"/>
      <c r="Q10"/>
      <c r="R10"/>
      <c r="S10"/>
      <c r="U10"/>
      <c r="V10"/>
      <c r="W10"/>
    </row>
    <row r="12" spans="1:23" x14ac:dyDescent="0.25">
      <c r="A12" s="47" t="s">
        <v>9</v>
      </c>
      <c r="B12" s="45" t="s">
        <v>55</v>
      </c>
    </row>
    <row r="14" spans="1:23" ht="15" x14ac:dyDescent="0.25">
      <c r="A14" s="47" t="s">
        <v>0</v>
      </c>
      <c r="B14" s="47" t="s">
        <v>1</v>
      </c>
      <c r="C14" s="47" t="s">
        <v>2</v>
      </c>
      <c r="D14" s="45" t="s">
        <v>44</v>
      </c>
      <c r="F14" s="47" t="s">
        <v>1</v>
      </c>
      <c r="G14" s="47" t="s">
        <v>2</v>
      </c>
      <c r="H14"/>
    </row>
    <row r="15" spans="1:23" ht="15" x14ac:dyDescent="0.25">
      <c r="A15" s="45" t="s">
        <v>56</v>
      </c>
      <c r="B15" s="45">
        <v>114</v>
      </c>
      <c r="C15" s="45">
        <v>0</v>
      </c>
      <c r="D15" s="46">
        <v>0</v>
      </c>
      <c r="F15" s="45">
        <v>114</v>
      </c>
      <c r="G15" s="45">
        <v>0</v>
      </c>
      <c r="H15"/>
    </row>
    <row r="16" spans="1:23" ht="15" x14ac:dyDescent="0.25">
      <c r="A16" s="45" t="s">
        <v>56</v>
      </c>
      <c r="B16" s="45">
        <v>114</v>
      </c>
      <c r="C16" s="45">
        <v>1</v>
      </c>
      <c r="D16" s="46">
        <v>0</v>
      </c>
      <c r="G16" s="45">
        <v>1</v>
      </c>
      <c r="H16"/>
    </row>
    <row r="17" spans="1:8" ht="15" x14ac:dyDescent="0.25">
      <c r="A17" s="45" t="s">
        <v>56</v>
      </c>
      <c r="B17" s="45" t="s">
        <v>58</v>
      </c>
      <c r="C17" s="45">
        <v>0</v>
      </c>
      <c r="D17" s="46">
        <v>0</v>
      </c>
      <c r="F17" s="45" t="s">
        <v>58</v>
      </c>
      <c r="G17" s="45">
        <v>0</v>
      </c>
      <c r="H17"/>
    </row>
    <row r="18" spans="1:8" x14ac:dyDescent="0.25">
      <c r="A18" s="45" t="s">
        <v>56</v>
      </c>
      <c r="B18" s="45" t="s">
        <v>59</v>
      </c>
      <c r="C18" s="45">
        <v>0</v>
      </c>
      <c r="D18" s="46">
        <v>0</v>
      </c>
      <c r="F18" s="45" t="s">
        <v>59</v>
      </c>
      <c r="G18" s="45">
        <v>0</v>
      </c>
    </row>
    <row r="19" spans="1:8" x14ac:dyDescent="0.25">
      <c r="A19" s="45" t="s">
        <v>56</v>
      </c>
      <c r="B19" s="45" t="s">
        <v>60</v>
      </c>
      <c r="C19" s="45">
        <v>1</v>
      </c>
      <c r="D19" s="46">
        <v>0</v>
      </c>
      <c r="F19" s="45" t="s">
        <v>60</v>
      </c>
      <c r="G19" s="45">
        <v>1</v>
      </c>
    </row>
    <row r="20" spans="1:8" x14ac:dyDescent="0.25">
      <c r="A20" s="45" t="s">
        <v>53</v>
      </c>
      <c r="D20" s="46">
        <v>0</v>
      </c>
      <c r="F20" s="45" t="s">
        <v>53</v>
      </c>
    </row>
    <row r="21" spans="1:8" ht="15" x14ac:dyDescent="0.25">
      <c r="A21"/>
      <c r="B21"/>
      <c r="C21"/>
      <c r="D21"/>
      <c r="F21"/>
      <c r="G21"/>
    </row>
    <row r="22" spans="1:8" ht="15" x14ac:dyDescent="0.25">
      <c r="A22"/>
      <c r="B22"/>
      <c r="C22"/>
      <c r="D22"/>
      <c r="F22"/>
      <c r="G22"/>
    </row>
    <row r="23" spans="1:8" ht="15" x14ac:dyDescent="0.25">
      <c r="A23"/>
      <c r="B23"/>
      <c r="C23"/>
      <c r="D23"/>
      <c r="F23"/>
      <c r="G23"/>
    </row>
    <row r="24" spans="1:8" ht="15" x14ac:dyDescent="0.25">
      <c r="A24"/>
      <c r="B24"/>
      <c r="C24"/>
      <c r="D24"/>
    </row>
    <row r="25" spans="1:8" ht="15" x14ac:dyDescent="0.25">
      <c r="A25"/>
      <c r="B25"/>
      <c r="C25"/>
      <c r="D25"/>
    </row>
    <row r="26" spans="1:8" ht="15" x14ac:dyDescent="0.25">
      <c r="A26"/>
      <c r="B26"/>
      <c r="C26"/>
      <c r="D26"/>
    </row>
    <row r="27" spans="1:8" ht="15" x14ac:dyDescent="0.25">
      <c r="A27"/>
      <c r="B27"/>
      <c r="C27"/>
      <c r="D27"/>
    </row>
    <row r="28" spans="1:8" ht="15" x14ac:dyDescent="0.25">
      <c r="A28"/>
      <c r="B28"/>
      <c r="C28"/>
      <c r="D28"/>
    </row>
    <row r="29" spans="1:8" ht="15" x14ac:dyDescent="0.25">
      <c r="A29"/>
      <c r="B29"/>
      <c r="C29"/>
      <c r="D29"/>
    </row>
    <row r="30" spans="1:8" ht="15" x14ac:dyDescent="0.25">
      <c r="A30"/>
      <c r="B30"/>
      <c r="C30"/>
      <c r="D30"/>
    </row>
    <row r="31" spans="1:8" ht="15" x14ac:dyDescent="0.25">
      <c r="A31"/>
      <c r="B31"/>
      <c r="C31"/>
      <c r="D31"/>
    </row>
    <row r="32" spans="1:8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</sheetData>
  <pageMargins left="0.7" right="0.7" top="0.75" bottom="0.75" header="0.3" footer="0.3"/>
  <pageSetup paperSize="9" orientation="portrait" horizontalDpi="300" verticalDpi="300"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Resumen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Fabián José Bruna Segura</cp:lastModifiedBy>
  <cp:lastPrinted>2016-12-21T19:16:35Z</cp:lastPrinted>
  <dcterms:created xsi:type="dcterms:W3CDTF">2016-02-04T18:46:24Z</dcterms:created>
  <dcterms:modified xsi:type="dcterms:W3CDTF">2021-04-23T15:13:04Z</dcterms:modified>
</cp:coreProperties>
</file>